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ssa\Desktop\"/>
    </mc:Choice>
  </mc:AlternateContent>
  <bookViews>
    <workbookView xWindow="0" yWindow="0" windowWidth="4125" windowHeight="1305" tabRatio="792"/>
  </bookViews>
  <sheets>
    <sheet name="Annual Budget EXPANDED" sheetId="4" r:id="rId1"/>
    <sheet name="Annual Budget SUMMARY" sheetId="6" r:id="rId2"/>
    <sheet name="Human Resourc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" l="1"/>
  <c r="I15" i="3"/>
  <c r="B48" i="3"/>
  <c r="B47" i="3"/>
  <c r="B46" i="3"/>
  <c r="D88" i="4" l="1"/>
  <c r="C19" i="6" s="1"/>
  <c r="D7" i="4"/>
  <c r="C5" i="6" s="1"/>
  <c r="D116" i="4"/>
  <c r="C22" i="6" s="1"/>
  <c r="D54" i="4"/>
  <c r="I11" i="3"/>
  <c r="I10" i="3"/>
  <c r="B34" i="3"/>
  <c r="D57" i="4" s="1"/>
  <c r="B25" i="3"/>
  <c r="B26" i="3" s="1"/>
  <c r="B29" i="3" s="1"/>
  <c r="B16" i="3"/>
  <c r="B17" i="3" s="1"/>
  <c r="B8" i="3"/>
  <c r="B11" i="3" s="1"/>
  <c r="D56" i="4" l="1"/>
  <c r="I8" i="3"/>
  <c r="I9" i="3"/>
  <c r="D58" i="4" s="1"/>
  <c r="D55" i="4"/>
  <c r="B20" i="3"/>
  <c r="B35" i="3"/>
  <c r="B38" i="3" s="1"/>
  <c r="I12" i="3" l="1"/>
  <c r="D102" i="4" l="1"/>
  <c r="C21" i="6" s="1"/>
  <c r="D46" i="4"/>
  <c r="C11" i="6" s="1"/>
  <c r="D120" i="4" l="1"/>
  <c r="C23" i="6" s="1"/>
  <c r="D94" i="4"/>
  <c r="C20" i="6" s="1"/>
  <c r="D26" i="4"/>
  <c r="C8" i="6" s="1"/>
  <c r="D41" i="4"/>
  <c r="C10" i="6" s="1"/>
  <c r="D12" i="4"/>
  <c r="C6" i="6" s="1"/>
  <c r="D33" i="4"/>
  <c r="C9" i="6" s="1"/>
  <c r="D17" i="4"/>
  <c r="C7" i="6" s="1"/>
  <c r="C13" i="6" l="1"/>
  <c r="D48" i="4"/>
  <c r="D81" i="4"/>
  <c r="C18" i="6" s="1"/>
  <c r="C25" i="6" s="1"/>
  <c r="C27" i="6" l="1"/>
  <c r="C31" i="6" s="1"/>
  <c r="D122" i="4"/>
  <c r="D124" i="4" s="1"/>
  <c r="D128" i="4" l="1"/>
</calcChain>
</file>

<file path=xl/sharedStrings.xml><?xml version="1.0" encoding="utf-8"?>
<sst xmlns="http://schemas.openxmlformats.org/spreadsheetml/2006/main" count="181" uniqueCount="137">
  <si>
    <t>Expenses</t>
  </si>
  <si>
    <t>WCB</t>
  </si>
  <si>
    <t>Mileage and Gas</t>
  </si>
  <si>
    <t>Equipment Repairs</t>
  </si>
  <si>
    <t>Office and Market Supplies</t>
  </si>
  <si>
    <t>Storage</t>
  </si>
  <si>
    <t>Staff Training</t>
  </si>
  <si>
    <t>Membership Fees - Vendors</t>
  </si>
  <si>
    <t>General Store Sales</t>
  </si>
  <si>
    <t>Canada Summer Jobs Grant</t>
  </si>
  <si>
    <t>Membership Fees - Friends</t>
  </si>
  <si>
    <t>Hourly Wage: $17</t>
  </si>
  <si>
    <t>Wage:</t>
  </si>
  <si>
    <t>Vacation Pay</t>
  </si>
  <si>
    <t>CPP Contribution</t>
  </si>
  <si>
    <t>EI Contribution</t>
  </si>
  <si>
    <t>Total Cost:</t>
  </si>
  <si>
    <t>Total:</t>
  </si>
  <si>
    <t>Total Wages</t>
  </si>
  <si>
    <t>Total Vacation Pay</t>
  </si>
  <si>
    <t>Total CPP</t>
  </si>
  <si>
    <t>Total EI</t>
  </si>
  <si>
    <t>Contingency</t>
  </si>
  <si>
    <t>Vehicle Maintenance</t>
  </si>
  <si>
    <t>Marketing &amp; Promotions</t>
  </si>
  <si>
    <t>Board Member Education</t>
  </si>
  <si>
    <t>Workshops</t>
  </si>
  <si>
    <t>Volunteer/Staff Appreciation</t>
  </si>
  <si>
    <t>Tech Costs (Software/Cellphones)</t>
  </si>
  <si>
    <t>WorkBC Grant</t>
  </si>
  <si>
    <t>Vendor Stall Fees</t>
  </si>
  <si>
    <t>Government Income</t>
  </si>
  <si>
    <t>Total Government Income</t>
  </si>
  <si>
    <t>Municipal Operating Agreement</t>
  </si>
  <si>
    <t>Grant &amp; Honarium Income</t>
  </si>
  <si>
    <t>Fundraising Income</t>
  </si>
  <si>
    <t>Sponsorship Income</t>
  </si>
  <si>
    <t>Membership Income</t>
  </si>
  <si>
    <t>Total Sponsorship Income</t>
  </si>
  <si>
    <t>Total Grant &amp; Honarium Income</t>
  </si>
  <si>
    <t>Total Membership Income</t>
  </si>
  <si>
    <t>Gift Basket Raffle</t>
  </si>
  <si>
    <t>Total Fundraising Income</t>
  </si>
  <si>
    <t>Total</t>
  </si>
  <si>
    <t>Total Income</t>
  </si>
  <si>
    <t>Credit Union Community Branch Grants</t>
  </si>
  <si>
    <t>Community Foundation Grant</t>
  </si>
  <si>
    <t>Admin &amp; Operating</t>
  </si>
  <si>
    <t>Total Admin &amp; Operating</t>
  </si>
  <si>
    <t>Accounting</t>
  </si>
  <si>
    <t xml:space="preserve">Music </t>
  </si>
  <si>
    <t>Kids Activity</t>
  </si>
  <si>
    <t>Chef Demo</t>
  </si>
  <si>
    <t>Total Memberships &amp; Licenses</t>
  </si>
  <si>
    <t>Chamber Of Commerce</t>
  </si>
  <si>
    <t>Business License</t>
  </si>
  <si>
    <t>Edible Magazine</t>
  </si>
  <si>
    <t>Local Magazine</t>
  </si>
  <si>
    <t>Market Manager</t>
  </si>
  <si>
    <t>Assistant Manager</t>
  </si>
  <si>
    <t>Credit Card Processing Fees</t>
  </si>
  <si>
    <t>Net Income/Loss</t>
  </si>
  <si>
    <t>Contribution to Working Capital Fund</t>
  </si>
  <si>
    <t>Total Expenses</t>
  </si>
  <si>
    <t xml:space="preserve">Contingency </t>
  </si>
  <si>
    <t>Total Contingency</t>
  </si>
  <si>
    <t>Market Merchandise</t>
  </si>
  <si>
    <t>Vendor Income</t>
  </si>
  <si>
    <t>Total Vendor Income</t>
  </si>
  <si>
    <t>BCAFM FMNCP Honorarium</t>
  </si>
  <si>
    <t>Other Income</t>
  </si>
  <si>
    <t>Vendor Online Fees</t>
  </si>
  <si>
    <t>TBD</t>
  </si>
  <si>
    <t>Total Other Income</t>
  </si>
  <si>
    <t>Other</t>
  </si>
  <si>
    <t>Market Programs &amp; Activities</t>
  </si>
  <si>
    <t>Total Market Programs &amp; Activities</t>
  </si>
  <si>
    <t xml:space="preserve">Other </t>
  </si>
  <si>
    <t>Memberships, Licenses and Fees</t>
  </si>
  <si>
    <t>Annual Society Filing</t>
  </si>
  <si>
    <t>BCAFM Membership</t>
  </si>
  <si>
    <t>Conferences (Board &amp; Staff)</t>
  </si>
  <si>
    <t>Training &amp; Professional Development (Board &amp; Staff)</t>
  </si>
  <si>
    <t>Website (domain fees, hosting, email)</t>
  </si>
  <si>
    <t>Social Media Advertising</t>
  </si>
  <si>
    <t>Customer Promotions &amp; Contests</t>
  </si>
  <si>
    <t>Marketing/Communications Collateral</t>
  </si>
  <si>
    <t>Executive Director</t>
  </si>
  <si>
    <t>Duration: January - December</t>
  </si>
  <si>
    <t>Salary for Year</t>
  </si>
  <si>
    <t>Duration: 870 hours per year</t>
  </si>
  <si>
    <t>Hourly Wage: $19</t>
  </si>
  <si>
    <t>Market Day Manager</t>
  </si>
  <si>
    <t>Duration: 740 hours per year</t>
  </si>
  <si>
    <t>Marketing Coordinator</t>
  </si>
  <si>
    <t>Mercs And Benefits</t>
  </si>
  <si>
    <t>Insurance - Board of Directors</t>
  </si>
  <si>
    <t>Insurance - Van or Trailer</t>
  </si>
  <si>
    <t>Bookkeeping</t>
  </si>
  <si>
    <t>Insurance</t>
  </si>
  <si>
    <t>Vehicle</t>
  </si>
  <si>
    <t>Professional Services</t>
  </si>
  <si>
    <t>Human Resources</t>
  </si>
  <si>
    <t>Logistics</t>
  </si>
  <si>
    <t>Total Marketing &amp; Promotions</t>
  </si>
  <si>
    <t>Print Advertising</t>
  </si>
  <si>
    <t>Digital Advertising</t>
  </si>
  <si>
    <t>Customer Engagement</t>
  </si>
  <si>
    <t>Newspaper</t>
  </si>
  <si>
    <t>Total Training &amp; Professional Development</t>
  </si>
  <si>
    <t>Day Of Market</t>
  </si>
  <si>
    <t xml:space="preserve">Newsletter </t>
  </si>
  <si>
    <t xml:space="preserve">Music Tent </t>
  </si>
  <si>
    <t xml:space="preserve">Kids Activity </t>
  </si>
  <si>
    <t>Workshop</t>
  </si>
  <si>
    <t>Apple Pie Contest</t>
  </si>
  <si>
    <t>Pub Night</t>
  </si>
  <si>
    <t>Misc Donations</t>
  </si>
  <si>
    <t>Memberships &amp; Licenses</t>
  </si>
  <si>
    <t>Training &amp; Professional Development</t>
  </si>
  <si>
    <t>BC Farmers Market Budget Template SAMPLE</t>
  </si>
  <si>
    <t xml:space="preserve">Executive Director </t>
  </si>
  <si>
    <t>PAID STAFF</t>
  </si>
  <si>
    <t>Honourarium</t>
  </si>
  <si>
    <t>Duration: No. of Hours per Market</t>
  </si>
  <si>
    <t>Volunteer 1</t>
  </si>
  <si>
    <t>Volunteer 2</t>
  </si>
  <si>
    <t>PAID VOLUNTEERS</t>
  </si>
  <si>
    <t>Total Honourariums</t>
  </si>
  <si>
    <t>ANNUAL TOTAL</t>
  </si>
  <si>
    <t>Human Resources Annual Budget Summary</t>
  </si>
  <si>
    <t>BUDGET</t>
  </si>
  <si>
    <t>Volunteer Honourariums</t>
  </si>
  <si>
    <t>Insurance - General Liability</t>
  </si>
  <si>
    <t>Legal</t>
  </si>
  <si>
    <t>INCOME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</si>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</sst>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&quot;$&quot;#,##0.00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Border="1"/>
    <xf numFmtId="165" fontId="0" fillId="0" borderId="0" xfId="0" applyNumberFormat="1"/>
    <xf numFmtId="0" fontId="4" fillId="0" borderId="0" xfId="0" applyFont="1"/>
    <xf numFmtId="4" fontId="2" fillId="0" borderId="0" xfId="1" applyNumberFormat="1" applyFont="1"/>
    <xf numFmtId="164" fontId="2" fillId="0" borderId="0" xfId="0" applyNumberFormat="1" applyFont="1" applyBorder="1"/>
    <xf numFmtId="0" fontId="0" fillId="0" borderId="0" xfId="0" applyBorder="1"/>
    <xf numFmtId="44" fontId="3" fillId="0" borderId="0" xfId="1" applyFont="1" applyFill="1" applyBorder="1" applyAlignment="1"/>
    <xf numFmtId="4" fontId="2" fillId="3" borderId="0" xfId="1" applyNumberFormat="1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/>
    <xf numFmtId="0" fontId="8" fillId="0" borderId="1" xfId="0" applyFont="1" applyBorder="1"/>
    <xf numFmtId="164" fontId="8" fillId="0" borderId="1" xfId="1" applyNumberFormat="1" applyFont="1" applyBorder="1"/>
    <xf numFmtId="0" fontId="7" fillId="0" borderId="1" xfId="0" applyFont="1" applyBorder="1"/>
    <xf numFmtId="0" fontId="8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8" fillId="0" borderId="0" xfId="0" applyFont="1"/>
    <xf numFmtId="0" fontId="5" fillId="5" borderId="1" xfId="0" applyFont="1" applyFill="1" applyBorder="1"/>
    <xf numFmtId="0" fontId="7" fillId="5" borderId="1" xfId="0" applyFont="1" applyFill="1" applyBorder="1"/>
    <xf numFmtId="0" fontId="7" fillId="3" borderId="1" xfId="0" applyFont="1" applyFill="1" applyBorder="1"/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6" fillId="0" borderId="1" xfId="0" applyFont="1" applyBorder="1" applyAlignment="1"/>
    <xf numFmtId="0" fontId="5" fillId="0" borderId="1" xfId="0" applyFont="1" applyBorder="1" applyAlignment="1"/>
    <xf numFmtId="0" fontId="5" fillId="3" borderId="1" xfId="0" applyFont="1" applyFill="1" applyBorder="1"/>
    <xf numFmtId="0" fontId="6" fillId="3" borderId="1" xfId="0" applyFont="1" applyFill="1" applyBorder="1"/>
    <xf numFmtId="0" fontId="5" fillId="0" borderId="0" xfId="0" applyFont="1"/>
    <xf numFmtId="165" fontId="6" fillId="0" borderId="0" xfId="0" applyNumberFormat="1" applyFont="1"/>
    <xf numFmtId="0" fontId="9" fillId="0" borderId="0" xfId="0" applyFont="1"/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11" fillId="0" borderId="0" xfId="0" applyFont="1" applyFill="1" applyBorder="1" applyAlignment="1"/>
    <xf numFmtId="0" fontId="6" fillId="0" borderId="0" xfId="0" applyFont="1" applyFill="1"/>
    <xf numFmtId="165" fontId="6" fillId="0" borderId="0" xfId="0" applyNumberFormat="1" applyFont="1" applyFill="1"/>
    <xf numFmtId="0" fontId="4" fillId="0" borderId="0" xfId="0" applyFont="1" applyFill="1"/>
    <xf numFmtId="165" fontId="5" fillId="0" borderId="0" xfId="0" applyNumberFormat="1" applyFont="1" applyFill="1"/>
    <xf numFmtId="0" fontId="5" fillId="0" borderId="0" xfId="0" applyFont="1" applyFill="1"/>
    <xf numFmtId="165" fontId="10" fillId="0" borderId="0" xfId="0" applyNumberFormat="1" applyFont="1" applyFill="1"/>
    <xf numFmtId="0" fontId="5" fillId="4" borderId="0" xfId="0" applyFont="1" applyFill="1"/>
    <xf numFmtId="0" fontId="6" fillId="0" borderId="0" xfId="0" applyFont="1" applyBorder="1"/>
    <xf numFmtId="0" fontId="6" fillId="0" borderId="2" xfId="0" applyFont="1" applyBorder="1"/>
    <xf numFmtId="164" fontId="5" fillId="0" borderId="0" xfId="0" applyNumberFormat="1" applyFont="1" applyFill="1" applyBorder="1" applyAlignment="1"/>
    <xf numFmtId="164" fontId="0" fillId="0" borderId="0" xfId="0" applyNumberFormat="1" applyFill="1" applyBorder="1"/>
    <xf numFmtId="164" fontId="7" fillId="4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7" fillId="0" borderId="1" xfId="1" applyNumberFormat="1" applyFont="1" applyBorder="1"/>
    <xf numFmtId="164" fontId="6" fillId="0" borderId="1" xfId="1" applyNumberFormat="1" applyFont="1" applyBorder="1"/>
    <xf numFmtId="164" fontId="6" fillId="0" borderId="1" xfId="0" applyNumberFormat="1" applyFont="1" applyBorder="1"/>
    <xf numFmtId="164" fontId="7" fillId="2" borderId="1" xfId="1" applyNumberFormat="1" applyFont="1" applyFill="1" applyBorder="1"/>
    <xf numFmtId="164" fontId="8" fillId="0" borderId="0" xfId="0" applyNumberFormat="1" applyFont="1"/>
    <xf numFmtId="164" fontId="7" fillId="0" borderId="1" xfId="1" applyNumberFormat="1" applyFont="1" applyFill="1" applyBorder="1"/>
    <xf numFmtId="164" fontId="5" fillId="0" borderId="1" xfId="1" applyNumberFormat="1" applyFont="1" applyBorder="1"/>
    <xf numFmtId="164" fontId="8" fillId="0" borderId="1" xfId="1" applyNumberFormat="1" applyFont="1" applyFill="1" applyBorder="1" applyAlignment="1"/>
    <xf numFmtId="164" fontId="7" fillId="0" borderId="1" xfId="1" applyNumberFormat="1" applyFont="1" applyFill="1" applyBorder="1" applyAlignment="1"/>
    <xf numFmtId="164" fontId="8" fillId="3" borderId="1" xfId="1" applyNumberFormat="1" applyFont="1" applyFill="1" applyBorder="1"/>
    <xf numFmtId="164" fontId="7" fillId="3" borderId="1" xfId="1" applyNumberFormat="1" applyFont="1" applyFill="1" applyBorder="1"/>
    <xf numFmtId="164" fontId="2" fillId="3" borderId="0" xfId="1" applyNumberFormat="1" applyFont="1" applyFill="1" applyBorder="1"/>
    <xf numFmtId="164" fontId="0" fillId="0" borderId="0" xfId="0" applyNumberFormat="1"/>
    <xf numFmtId="164" fontId="7" fillId="5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166" fontId="6" fillId="0" borderId="0" xfId="0" applyNumberFormat="1" applyFont="1"/>
    <xf numFmtId="166" fontId="6" fillId="0" borderId="0" xfId="0" applyNumberFormat="1" applyFont="1" applyBorder="1"/>
    <xf numFmtId="166" fontId="5" fillId="0" borderId="0" xfId="0" applyNumberFormat="1" applyFont="1"/>
    <xf numFmtId="166" fontId="0" fillId="0" borderId="0" xfId="0" applyNumberFormat="1"/>
    <xf numFmtId="166" fontId="5" fillId="0" borderId="0" xfId="0" applyNumberFormat="1" applyFont="1" applyBorder="1"/>
    <xf numFmtId="166" fontId="5" fillId="0" borderId="0" xfId="0" applyNumberFormat="1" applyFont="1" applyFill="1"/>
    <xf numFmtId="166" fontId="6" fillId="0" borderId="2" xfId="0" applyNumberFormat="1" applyFont="1" applyBorder="1"/>
    <xf numFmtId="164" fontId="6" fillId="0" borderId="0" xfId="1" applyNumberFormat="1" applyFont="1"/>
    <xf numFmtId="164" fontId="6" fillId="0" borderId="0" xfId="0" applyNumberFormat="1" applyFont="1"/>
    <xf numFmtId="164" fontId="6" fillId="0" borderId="2" xfId="0" applyNumberFormat="1" applyFont="1" applyBorder="1"/>
    <xf numFmtId="164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showRuler="0" zoomScaleNormal="100" workbookViewId="0">
      <selection activeCell="G26" sqref="G26"/>
    </sheetView>
  </sheetViews>
  <sheetFormatPr defaultColWidth="8.7109375" defaultRowHeight="15" x14ac:dyDescent="0.25"/>
  <cols>
    <col min="1" max="1" width="6.28515625" style="1" customWidth="1"/>
    <col min="2" max="2" width="5.85546875" style="1" customWidth="1"/>
    <col min="3" max="3" width="36.28515625" style="1" customWidth="1"/>
    <col min="4" max="4" width="14" style="69" customWidth="1"/>
    <col min="5" max="5" width="2.7109375" style="1" customWidth="1"/>
    <col min="6" max="7" width="8.7109375" style="1"/>
    <col min="8" max="8" width="23.42578125" style="1" bestFit="1" customWidth="1"/>
    <col min="9" max="9" width="8.7109375" style="1"/>
    <col min="10" max="10" width="10.42578125" style="1" bestFit="1" customWidth="1"/>
    <col min="11" max="11" width="8.7109375" style="1"/>
    <col min="12" max="12" width="9.140625" style="1" bestFit="1" customWidth="1"/>
    <col min="13" max="16384" width="8.7109375" style="1"/>
  </cols>
  <sheetData>
    <row r="1" spans="1:7" x14ac:dyDescent="0.25">
      <c r="A1" s="42" t="s">
        <v>120</v>
      </c>
      <c r="B1" s="42"/>
      <c r="C1" s="42"/>
      <c r="D1" s="53"/>
      <c r="E1" s="39"/>
      <c r="F1" s="39"/>
    </row>
    <row r="2" spans="1:7" x14ac:dyDescent="0.25">
      <c r="A2" s="40"/>
      <c r="B2" s="40"/>
      <c r="C2" s="40"/>
      <c r="D2" s="54"/>
      <c r="E2" s="39"/>
      <c r="F2" s="39"/>
    </row>
    <row r="3" spans="1:7" x14ac:dyDescent="0.25">
      <c r="A3" s="12" t="s">
        <v>135</v>
      </c>
      <c r="B3" s="13"/>
      <c r="C3" s="13"/>
      <c r="D3" s="55" t="s">
        <v>131</v>
      </c>
      <c r="E3" s="2"/>
      <c r="F3" s="2"/>
      <c r="G3" s="2"/>
    </row>
    <row r="4" spans="1:7" x14ac:dyDescent="0.25">
      <c r="A4" s="17" t="s">
        <v>67</v>
      </c>
      <c r="B4" s="17"/>
      <c r="C4" s="17"/>
      <c r="D4" s="56"/>
      <c r="E4" s="2"/>
      <c r="F4" s="2"/>
      <c r="G4" s="2"/>
    </row>
    <row r="5" spans="1:7" x14ac:dyDescent="0.25">
      <c r="A5" s="15"/>
      <c r="B5" s="15"/>
      <c r="C5" s="18" t="s">
        <v>30</v>
      </c>
      <c r="D5" s="19">
        <v>60000</v>
      </c>
      <c r="E5" s="3"/>
      <c r="F5" s="3"/>
      <c r="G5" s="2"/>
    </row>
    <row r="6" spans="1:7" x14ac:dyDescent="0.25">
      <c r="A6" s="15"/>
      <c r="B6" s="15"/>
      <c r="C6" s="18" t="s">
        <v>71</v>
      </c>
      <c r="D6" s="19">
        <v>10000</v>
      </c>
      <c r="E6" s="3"/>
      <c r="F6" s="3"/>
      <c r="G6" s="2"/>
    </row>
    <row r="7" spans="1:7" x14ac:dyDescent="0.25">
      <c r="A7" s="15"/>
      <c r="B7" s="17" t="s">
        <v>68</v>
      </c>
      <c r="C7" s="20"/>
      <c r="D7" s="57">
        <f>SUM(D5:D6)</f>
        <v>70000</v>
      </c>
      <c r="E7" s="3"/>
      <c r="F7" s="3"/>
      <c r="G7" s="2"/>
    </row>
    <row r="8" spans="1:7" x14ac:dyDescent="0.25">
      <c r="A8" s="15"/>
      <c r="B8" s="17"/>
      <c r="C8" s="20"/>
      <c r="D8" s="57"/>
      <c r="E8" s="3"/>
      <c r="F8" s="3"/>
      <c r="G8" s="2"/>
    </row>
    <row r="9" spans="1:7" x14ac:dyDescent="0.25">
      <c r="A9" s="17" t="s">
        <v>37</v>
      </c>
      <c r="B9" s="17"/>
      <c r="C9" s="20"/>
      <c r="D9" s="19"/>
      <c r="E9" s="3"/>
      <c r="F9" s="3"/>
      <c r="G9" s="2"/>
    </row>
    <row r="10" spans="1:7" x14ac:dyDescent="0.25">
      <c r="A10" s="15"/>
      <c r="B10" s="15"/>
      <c r="C10" s="18" t="s">
        <v>7</v>
      </c>
      <c r="D10" s="19">
        <v>3500</v>
      </c>
      <c r="E10" s="3"/>
      <c r="F10" s="3"/>
      <c r="G10" s="2"/>
    </row>
    <row r="11" spans="1:7" x14ac:dyDescent="0.25">
      <c r="A11" s="15"/>
      <c r="B11" s="15"/>
      <c r="C11" s="18" t="s">
        <v>10</v>
      </c>
      <c r="D11" s="19">
        <v>2000</v>
      </c>
      <c r="E11" s="3"/>
      <c r="F11" s="3"/>
      <c r="G11" s="2"/>
    </row>
    <row r="12" spans="1:7" x14ac:dyDescent="0.25">
      <c r="A12" s="15"/>
      <c r="B12" s="17" t="s">
        <v>40</v>
      </c>
      <c r="C12" s="20"/>
      <c r="D12" s="57">
        <f>SUM(D10:D11)</f>
        <v>5500</v>
      </c>
      <c r="E12" s="3"/>
      <c r="F12" s="3"/>
      <c r="G12" s="2"/>
    </row>
    <row r="13" spans="1:7" x14ac:dyDescent="0.25">
      <c r="A13" s="15"/>
      <c r="B13" s="17"/>
      <c r="C13" s="20"/>
      <c r="D13" s="19"/>
      <c r="E13" s="3"/>
      <c r="F13" s="3"/>
      <c r="G13" s="2"/>
    </row>
    <row r="14" spans="1:7" x14ac:dyDescent="0.25">
      <c r="A14" s="17" t="s">
        <v>31</v>
      </c>
      <c r="B14" s="17"/>
      <c r="C14" s="20"/>
      <c r="D14" s="19"/>
      <c r="E14" s="3"/>
      <c r="F14" s="3"/>
      <c r="G14" s="2"/>
    </row>
    <row r="15" spans="1:7" x14ac:dyDescent="0.25">
      <c r="A15" s="15"/>
      <c r="B15" s="15"/>
      <c r="C15" s="18" t="s">
        <v>33</v>
      </c>
      <c r="D15" s="19">
        <v>8000</v>
      </c>
      <c r="E15" s="3"/>
      <c r="F15" s="3"/>
      <c r="G15" s="2"/>
    </row>
    <row r="16" spans="1:7" x14ac:dyDescent="0.25">
      <c r="A16" s="15"/>
      <c r="B16" s="15"/>
      <c r="C16" s="18" t="s">
        <v>9</v>
      </c>
      <c r="D16" s="19">
        <v>6500</v>
      </c>
      <c r="E16" s="3"/>
      <c r="F16" s="3"/>
      <c r="G16" s="2"/>
    </row>
    <row r="17" spans="1:7" x14ac:dyDescent="0.25">
      <c r="A17" s="15"/>
      <c r="B17" s="17" t="s">
        <v>32</v>
      </c>
      <c r="C17" s="20"/>
      <c r="D17" s="57">
        <f>SUM(D15:D16)</f>
        <v>14500</v>
      </c>
      <c r="E17" s="3"/>
      <c r="F17" s="3"/>
      <c r="G17" s="2"/>
    </row>
    <row r="18" spans="1:7" x14ac:dyDescent="0.25">
      <c r="A18" s="15"/>
      <c r="B18" s="15"/>
      <c r="C18" s="18"/>
      <c r="D18" s="19"/>
      <c r="E18" s="3"/>
      <c r="F18" s="3"/>
      <c r="G18" s="2"/>
    </row>
    <row r="19" spans="1:7" x14ac:dyDescent="0.25">
      <c r="A19" s="17" t="s">
        <v>36</v>
      </c>
      <c r="B19" s="17"/>
      <c r="C19" s="20"/>
      <c r="D19" s="19"/>
    </row>
    <row r="20" spans="1:7" x14ac:dyDescent="0.25">
      <c r="A20" s="15"/>
      <c r="B20" s="15"/>
      <c r="C20" s="18" t="s">
        <v>110</v>
      </c>
      <c r="D20" s="19">
        <v>4000</v>
      </c>
    </row>
    <row r="21" spans="1:7" x14ac:dyDescent="0.25">
      <c r="A21" s="15"/>
      <c r="B21" s="15"/>
      <c r="C21" s="18" t="s">
        <v>111</v>
      </c>
      <c r="D21" s="19">
        <v>2000</v>
      </c>
    </row>
    <row r="22" spans="1:7" x14ac:dyDescent="0.25">
      <c r="A22" s="15"/>
      <c r="B22" s="15"/>
      <c r="C22" s="18" t="s">
        <v>112</v>
      </c>
      <c r="D22" s="19">
        <v>5000</v>
      </c>
      <c r="E22" s="3"/>
      <c r="F22" s="3"/>
      <c r="G22" s="2"/>
    </row>
    <row r="23" spans="1:7" x14ac:dyDescent="0.25">
      <c r="A23" s="15"/>
      <c r="B23" s="15"/>
      <c r="C23" s="18" t="s">
        <v>113</v>
      </c>
      <c r="D23" s="19">
        <v>3500</v>
      </c>
      <c r="E23" s="3"/>
      <c r="F23" s="3"/>
      <c r="G23" s="2"/>
    </row>
    <row r="24" spans="1:7" x14ac:dyDescent="0.25">
      <c r="A24" s="15"/>
      <c r="B24" s="15"/>
      <c r="C24" s="18" t="s">
        <v>52</v>
      </c>
      <c r="D24" s="19">
        <v>1500</v>
      </c>
      <c r="E24" s="3"/>
      <c r="F24" s="3"/>
      <c r="G24" s="2"/>
    </row>
    <row r="25" spans="1:7" x14ac:dyDescent="0.25">
      <c r="A25" s="15"/>
      <c r="B25" s="15"/>
      <c r="C25" s="18" t="s">
        <v>114</v>
      </c>
      <c r="D25" s="19">
        <v>1000</v>
      </c>
      <c r="E25" s="3"/>
      <c r="F25" s="3"/>
      <c r="G25" s="2"/>
    </row>
    <row r="26" spans="1:7" x14ac:dyDescent="0.25">
      <c r="A26" s="15"/>
      <c r="B26" s="17" t="s">
        <v>38</v>
      </c>
      <c r="C26" s="20"/>
      <c r="D26" s="57">
        <f>SUM(D20:D25)</f>
        <v>17000</v>
      </c>
    </row>
    <row r="27" spans="1:7" x14ac:dyDescent="0.25">
      <c r="A27" s="15"/>
      <c r="B27" s="15"/>
      <c r="C27" s="18"/>
      <c r="D27" s="19"/>
      <c r="E27" s="3"/>
      <c r="F27" s="3"/>
      <c r="G27" s="2"/>
    </row>
    <row r="28" spans="1:7" x14ac:dyDescent="0.25">
      <c r="A28" s="17" t="s">
        <v>34</v>
      </c>
      <c r="B28" s="17"/>
      <c r="C28" s="20"/>
      <c r="D28" s="19"/>
    </row>
    <row r="29" spans="1:7" x14ac:dyDescent="0.25">
      <c r="A29" s="15"/>
      <c r="B29" s="15"/>
      <c r="C29" s="18" t="s">
        <v>45</v>
      </c>
      <c r="D29" s="19">
        <v>1500</v>
      </c>
      <c r="E29" s="3"/>
      <c r="F29" s="3"/>
      <c r="G29" s="2"/>
    </row>
    <row r="30" spans="1:7" x14ac:dyDescent="0.25">
      <c r="A30" s="15"/>
      <c r="B30" s="15"/>
      <c r="C30" s="18" t="s">
        <v>46</v>
      </c>
      <c r="D30" s="19">
        <v>4000</v>
      </c>
      <c r="E30" s="3"/>
      <c r="F30" s="3"/>
      <c r="G30" s="2"/>
    </row>
    <row r="31" spans="1:7" x14ac:dyDescent="0.25">
      <c r="A31" s="15"/>
      <c r="B31" s="15"/>
      <c r="C31" s="18" t="s">
        <v>29</v>
      </c>
      <c r="D31" s="19">
        <v>750</v>
      </c>
      <c r="E31" s="3"/>
      <c r="F31" s="3"/>
      <c r="G31" s="2"/>
    </row>
    <row r="32" spans="1:7" x14ac:dyDescent="0.25">
      <c r="A32" s="15"/>
      <c r="B32" s="15"/>
      <c r="C32" s="18" t="s">
        <v>69</v>
      </c>
      <c r="D32" s="19">
        <v>500</v>
      </c>
      <c r="E32" s="3"/>
      <c r="F32" s="3"/>
      <c r="G32" s="2"/>
    </row>
    <row r="33" spans="1:7" x14ac:dyDescent="0.25">
      <c r="A33" s="15"/>
      <c r="B33" s="17" t="s">
        <v>39</v>
      </c>
      <c r="C33" s="20"/>
      <c r="D33" s="57">
        <f>SUM(D29:D32)</f>
        <v>6750</v>
      </c>
    </row>
    <row r="34" spans="1:7" x14ac:dyDescent="0.25">
      <c r="A34" s="15"/>
      <c r="B34" s="15"/>
      <c r="C34" s="15"/>
      <c r="D34" s="58"/>
    </row>
    <row r="35" spans="1:7" x14ac:dyDescent="0.25">
      <c r="A35" s="17" t="s">
        <v>35</v>
      </c>
      <c r="B35" s="17"/>
      <c r="C35" s="20"/>
      <c r="D35" s="19"/>
    </row>
    <row r="36" spans="1:7" x14ac:dyDescent="0.25">
      <c r="A36" s="15"/>
      <c r="B36" s="15"/>
      <c r="C36" s="18" t="s">
        <v>8</v>
      </c>
      <c r="D36" s="19">
        <v>5000</v>
      </c>
    </row>
    <row r="37" spans="1:7" x14ac:dyDescent="0.25">
      <c r="A37" s="15"/>
      <c r="B37" s="15"/>
      <c r="C37" s="15" t="s">
        <v>115</v>
      </c>
      <c r="D37" s="58">
        <v>800</v>
      </c>
    </row>
    <row r="38" spans="1:7" x14ac:dyDescent="0.25">
      <c r="A38" s="15"/>
      <c r="B38" s="15"/>
      <c r="C38" s="15" t="s">
        <v>116</v>
      </c>
      <c r="D38" s="58">
        <v>1000</v>
      </c>
    </row>
    <row r="39" spans="1:7" x14ac:dyDescent="0.25">
      <c r="A39" s="15"/>
      <c r="B39" s="15"/>
      <c r="C39" s="15" t="s">
        <v>41</v>
      </c>
      <c r="D39" s="58">
        <v>1000</v>
      </c>
    </row>
    <row r="40" spans="1:7" x14ac:dyDescent="0.25">
      <c r="A40" s="15"/>
      <c r="B40" s="15"/>
      <c r="C40" s="18" t="s">
        <v>117</v>
      </c>
      <c r="D40" s="19">
        <v>500</v>
      </c>
    </row>
    <row r="41" spans="1:7" x14ac:dyDescent="0.25">
      <c r="A41" s="15"/>
      <c r="B41" s="17" t="s">
        <v>42</v>
      </c>
      <c r="C41" s="20"/>
      <c r="D41" s="57">
        <f>SUM(D36:D40)</f>
        <v>8300</v>
      </c>
    </row>
    <row r="42" spans="1:7" x14ac:dyDescent="0.25">
      <c r="A42" s="15"/>
      <c r="B42" s="15"/>
      <c r="C42" s="18"/>
      <c r="D42" s="19"/>
    </row>
    <row r="43" spans="1:7" x14ac:dyDescent="0.25">
      <c r="A43" s="17" t="s">
        <v>70</v>
      </c>
      <c r="B43" s="17"/>
      <c r="C43" s="20"/>
      <c r="D43" s="19"/>
    </row>
    <row r="44" spans="1:7" x14ac:dyDescent="0.25">
      <c r="A44" s="15"/>
      <c r="B44" s="15"/>
      <c r="C44" s="18" t="s">
        <v>72</v>
      </c>
      <c r="D44" s="19">
        <v>0</v>
      </c>
    </row>
    <row r="45" spans="1:7" x14ac:dyDescent="0.25">
      <c r="A45" s="15"/>
      <c r="B45" s="15"/>
      <c r="C45" s="15" t="s">
        <v>72</v>
      </c>
      <c r="D45" s="58">
        <v>0</v>
      </c>
      <c r="E45" s="3"/>
      <c r="F45" s="3"/>
      <c r="G45" s="2"/>
    </row>
    <row r="46" spans="1:7" x14ac:dyDescent="0.25">
      <c r="A46" s="15"/>
      <c r="B46" s="17" t="s">
        <v>73</v>
      </c>
      <c r="C46" s="20"/>
      <c r="D46" s="57">
        <f>SUM(D44:D45)</f>
        <v>0</v>
      </c>
    </row>
    <row r="47" spans="1:7" x14ac:dyDescent="0.25">
      <c r="A47" s="15"/>
      <c r="B47" s="15"/>
      <c r="C47" s="15"/>
      <c r="D47" s="59"/>
      <c r="E47" s="4"/>
      <c r="F47" s="8"/>
      <c r="G47" s="2"/>
    </row>
    <row r="48" spans="1:7" x14ac:dyDescent="0.25">
      <c r="A48" s="22" t="s">
        <v>44</v>
      </c>
      <c r="B48" s="23"/>
      <c r="C48" s="23"/>
      <c r="D48" s="60">
        <f>SUM(D7+D17+D12+D33+D26+D41+D46)</f>
        <v>122050</v>
      </c>
      <c r="E48" s="2"/>
      <c r="F48" s="2"/>
      <c r="G48" s="2"/>
    </row>
    <row r="49" spans="1:7" x14ac:dyDescent="0.25">
      <c r="A49" s="24"/>
      <c r="B49" s="24"/>
      <c r="C49" s="24"/>
      <c r="D49" s="61"/>
      <c r="E49" s="2"/>
      <c r="F49" s="2"/>
      <c r="G49" s="2"/>
    </row>
    <row r="50" spans="1:7" x14ac:dyDescent="0.25">
      <c r="A50" s="24"/>
      <c r="B50" s="24"/>
      <c r="C50" s="24"/>
      <c r="D50" s="61"/>
      <c r="E50" s="2"/>
      <c r="F50" s="2"/>
      <c r="G50" s="2"/>
    </row>
    <row r="51" spans="1:7" x14ac:dyDescent="0.25">
      <c r="A51" s="26" t="s">
        <v>136</v>
      </c>
      <c r="B51" s="26"/>
      <c r="C51" s="26"/>
      <c r="D51" s="70" t="s">
        <v>131</v>
      </c>
      <c r="E51" s="2"/>
      <c r="F51" s="2"/>
      <c r="G51" s="2"/>
    </row>
    <row r="52" spans="1:7" x14ac:dyDescent="0.25">
      <c r="A52" s="17" t="s">
        <v>47</v>
      </c>
      <c r="B52" s="17"/>
      <c r="C52" s="20"/>
      <c r="D52" s="19"/>
      <c r="E52" s="2"/>
      <c r="F52" s="2"/>
      <c r="G52" s="2"/>
    </row>
    <row r="53" spans="1:7" x14ac:dyDescent="0.25">
      <c r="A53" s="17"/>
      <c r="B53" s="20" t="s">
        <v>102</v>
      </c>
      <c r="D53" s="19"/>
      <c r="E53" s="2"/>
      <c r="F53" s="2"/>
      <c r="G53" s="2"/>
    </row>
    <row r="54" spans="1:7" x14ac:dyDescent="0.25">
      <c r="A54" s="17"/>
      <c r="B54" s="17"/>
      <c r="C54" s="18" t="s">
        <v>87</v>
      </c>
      <c r="D54" s="19">
        <f>'Human Resources'!B7</f>
        <v>25000</v>
      </c>
      <c r="E54" s="2"/>
      <c r="F54" s="2"/>
      <c r="G54" s="2"/>
    </row>
    <row r="55" spans="1:7" x14ac:dyDescent="0.25">
      <c r="A55" s="17"/>
      <c r="B55" s="17"/>
      <c r="C55" s="18" t="s">
        <v>58</v>
      </c>
      <c r="D55" s="19">
        <f>'Human Resources'!B16</f>
        <v>16530</v>
      </c>
      <c r="E55" s="2"/>
      <c r="F55" s="2"/>
      <c r="G55" s="2"/>
    </row>
    <row r="56" spans="1:7" x14ac:dyDescent="0.25">
      <c r="A56" s="17"/>
      <c r="B56" s="17"/>
      <c r="C56" s="18" t="s">
        <v>59</v>
      </c>
      <c r="D56" s="19">
        <f>'Human Resources'!B25</f>
        <v>14790</v>
      </c>
      <c r="E56" s="2"/>
      <c r="F56" s="2"/>
      <c r="G56" s="2"/>
    </row>
    <row r="57" spans="1:7" x14ac:dyDescent="0.25">
      <c r="A57" s="17"/>
      <c r="B57" s="17"/>
      <c r="C57" s="18" t="s">
        <v>94</v>
      </c>
      <c r="D57" s="19">
        <f>'Human Resources'!B34</f>
        <v>12580</v>
      </c>
      <c r="E57" s="2"/>
      <c r="F57" s="2"/>
      <c r="G57" s="2"/>
    </row>
    <row r="58" spans="1:7" x14ac:dyDescent="0.25">
      <c r="A58" s="17"/>
      <c r="B58" s="17"/>
      <c r="C58" s="18" t="s">
        <v>95</v>
      </c>
      <c r="D58" s="19">
        <f>SUM('Human Resources'!I9:I11)</f>
        <v>7367.28</v>
      </c>
      <c r="E58" s="2"/>
      <c r="F58" s="2"/>
      <c r="G58" s="2"/>
    </row>
    <row r="59" spans="1:7" x14ac:dyDescent="0.25">
      <c r="A59" s="17"/>
      <c r="B59" s="17"/>
      <c r="C59" s="18" t="s">
        <v>132</v>
      </c>
      <c r="D59" s="19">
        <v>1995</v>
      </c>
      <c r="E59" s="2"/>
      <c r="F59" s="2"/>
      <c r="G59" s="2"/>
    </row>
    <row r="60" spans="1:7" x14ac:dyDescent="0.25">
      <c r="A60" s="15"/>
      <c r="B60" s="17"/>
      <c r="C60" s="21" t="s">
        <v>27</v>
      </c>
      <c r="D60" s="19">
        <v>650</v>
      </c>
      <c r="E60" s="2"/>
      <c r="F60" s="2"/>
      <c r="G60" s="2"/>
    </row>
    <row r="61" spans="1:7" x14ac:dyDescent="0.25">
      <c r="A61" s="17"/>
      <c r="B61" s="17"/>
      <c r="C61" s="18" t="s">
        <v>1</v>
      </c>
      <c r="D61" s="19">
        <v>750</v>
      </c>
      <c r="E61" s="2"/>
      <c r="F61" s="2"/>
      <c r="G61" s="2"/>
    </row>
    <row r="62" spans="1:7" x14ac:dyDescent="0.25">
      <c r="A62" s="17"/>
      <c r="B62" s="17" t="s">
        <v>99</v>
      </c>
      <c r="C62" s="18"/>
      <c r="D62" s="19"/>
      <c r="E62" s="2"/>
      <c r="F62" s="2"/>
      <c r="G62" s="2"/>
    </row>
    <row r="63" spans="1:7" x14ac:dyDescent="0.25">
      <c r="A63" s="17"/>
      <c r="B63" s="17"/>
      <c r="C63" s="18" t="s">
        <v>133</v>
      </c>
      <c r="D63" s="19">
        <v>350</v>
      </c>
      <c r="E63" s="2"/>
      <c r="F63" s="2"/>
      <c r="G63" s="2"/>
    </row>
    <row r="64" spans="1:7" x14ac:dyDescent="0.25">
      <c r="A64" s="17"/>
      <c r="B64" s="17"/>
      <c r="C64" s="18" t="s">
        <v>96</v>
      </c>
      <c r="D64" s="19">
        <v>350</v>
      </c>
      <c r="E64" s="2"/>
      <c r="F64" s="2"/>
      <c r="G64" s="2"/>
    </row>
    <row r="65" spans="1:7" x14ac:dyDescent="0.25">
      <c r="A65" s="17"/>
      <c r="B65" s="17" t="s">
        <v>100</v>
      </c>
      <c r="C65" s="18"/>
      <c r="D65" s="19"/>
      <c r="E65" s="2"/>
      <c r="F65" s="2"/>
      <c r="G65" s="2"/>
    </row>
    <row r="66" spans="1:7" x14ac:dyDescent="0.25">
      <c r="A66" s="17"/>
      <c r="B66" s="17"/>
      <c r="C66" s="21" t="s">
        <v>97</v>
      </c>
      <c r="D66" s="19">
        <v>1660</v>
      </c>
      <c r="E66" s="2"/>
      <c r="F66" s="2"/>
      <c r="G66" s="2"/>
    </row>
    <row r="67" spans="1:7" x14ac:dyDescent="0.25">
      <c r="A67" s="15"/>
      <c r="B67" s="15"/>
      <c r="C67" s="21" t="s">
        <v>23</v>
      </c>
      <c r="D67" s="19">
        <v>1500</v>
      </c>
      <c r="E67" s="2"/>
      <c r="F67" s="2"/>
      <c r="G67" s="2"/>
    </row>
    <row r="68" spans="1:7" x14ac:dyDescent="0.25">
      <c r="A68" s="15"/>
      <c r="B68" s="15"/>
      <c r="C68" s="21" t="s">
        <v>2</v>
      </c>
      <c r="D68" s="19">
        <v>1000</v>
      </c>
      <c r="E68" s="2"/>
      <c r="F68" s="2"/>
      <c r="G68" s="2"/>
    </row>
    <row r="69" spans="1:7" x14ac:dyDescent="0.25">
      <c r="A69" s="15"/>
      <c r="B69" s="17" t="s">
        <v>101</v>
      </c>
      <c r="C69" s="21"/>
      <c r="D69" s="19"/>
      <c r="E69" s="2"/>
      <c r="F69" s="2"/>
      <c r="G69" s="2"/>
    </row>
    <row r="70" spans="1:7" x14ac:dyDescent="0.25">
      <c r="A70" s="15"/>
      <c r="B70" s="15"/>
      <c r="C70" s="18" t="s">
        <v>49</v>
      </c>
      <c r="D70" s="19">
        <v>1000</v>
      </c>
    </row>
    <row r="71" spans="1:7" x14ac:dyDescent="0.25">
      <c r="A71" s="15"/>
      <c r="B71" s="15"/>
      <c r="C71" s="18" t="s">
        <v>98</v>
      </c>
      <c r="D71" s="19">
        <v>3000</v>
      </c>
    </row>
    <row r="72" spans="1:7" x14ac:dyDescent="0.25">
      <c r="A72" s="15"/>
      <c r="B72" s="15"/>
      <c r="C72" s="18" t="s">
        <v>134</v>
      </c>
      <c r="D72" s="19">
        <v>500</v>
      </c>
    </row>
    <row r="73" spans="1:7" x14ac:dyDescent="0.25">
      <c r="A73" s="15"/>
      <c r="B73" s="15"/>
      <c r="C73" s="18" t="s">
        <v>77</v>
      </c>
      <c r="D73" s="19">
        <v>0</v>
      </c>
    </row>
    <row r="74" spans="1:7" x14ac:dyDescent="0.25">
      <c r="A74" s="15"/>
      <c r="B74" s="17" t="s">
        <v>103</v>
      </c>
      <c r="C74" s="18"/>
      <c r="D74" s="19"/>
    </row>
    <row r="75" spans="1:7" x14ac:dyDescent="0.25">
      <c r="A75" s="15"/>
      <c r="B75" s="15"/>
      <c r="C75" s="21" t="s">
        <v>3</v>
      </c>
      <c r="D75" s="19">
        <v>500</v>
      </c>
      <c r="E75" s="2"/>
      <c r="F75" s="2"/>
      <c r="G75" s="2"/>
    </row>
    <row r="76" spans="1:7" x14ac:dyDescent="0.25">
      <c r="A76" s="15"/>
      <c r="B76" s="15"/>
      <c r="C76" s="21" t="s">
        <v>4</v>
      </c>
      <c r="D76" s="19">
        <v>3700</v>
      </c>
      <c r="E76" s="2"/>
      <c r="F76" s="2"/>
      <c r="G76" s="2"/>
    </row>
    <row r="77" spans="1:7" x14ac:dyDescent="0.25">
      <c r="A77" s="15"/>
      <c r="B77" s="15"/>
      <c r="C77" s="21" t="s">
        <v>28</v>
      </c>
      <c r="D77" s="19">
        <v>1000</v>
      </c>
      <c r="E77" s="2"/>
      <c r="F77" s="2"/>
      <c r="G77" s="2"/>
    </row>
    <row r="78" spans="1:7" x14ac:dyDescent="0.25">
      <c r="A78" s="15"/>
      <c r="B78" s="15"/>
      <c r="C78" s="21" t="s">
        <v>60</v>
      </c>
      <c r="D78" s="19">
        <v>2500</v>
      </c>
      <c r="E78" s="2"/>
      <c r="F78" s="2"/>
      <c r="G78" s="2"/>
    </row>
    <row r="79" spans="1:7" x14ac:dyDescent="0.25">
      <c r="A79" s="15"/>
      <c r="B79" s="15"/>
      <c r="C79" s="21" t="s">
        <v>5</v>
      </c>
      <c r="D79" s="19">
        <v>1500</v>
      </c>
      <c r="E79" s="2"/>
      <c r="F79" s="2"/>
      <c r="G79" s="2"/>
    </row>
    <row r="80" spans="1:7" x14ac:dyDescent="0.25">
      <c r="A80" s="15"/>
      <c r="B80" s="15"/>
      <c r="C80" s="21" t="s">
        <v>77</v>
      </c>
      <c r="D80" s="19">
        <v>0</v>
      </c>
      <c r="E80" s="2"/>
      <c r="F80" s="2"/>
      <c r="G80" s="2"/>
    </row>
    <row r="81" spans="1:7" x14ac:dyDescent="0.25">
      <c r="A81" s="15"/>
      <c r="B81" s="17" t="s">
        <v>48</v>
      </c>
      <c r="C81" s="28"/>
      <c r="D81" s="62">
        <f>SUM(D53:D80)</f>
        <v>98222.28</v>
      </c>
      <c r="E81" s="2"/>
      <c r="F81" s="2"/>
      <c r="G81" s="2"/>
    </row>
    <row r="82" spans="1:7" x14ac:dyDescent="0.25">
      <c r="A82" s="15"/>
      <c r="B82" s="15"/>
      <c r="C82" s="15"/>
      <c r="D82" s="19"/>
      <c r="E82" s="2"/>
      <c r="F82" s="2"/>
      <c r="G82" s="2"/>
    </row>
    <row r="83" spans="1:7" x14ac:dyDescent="0.25">
      <c r="A83" s="20" t="s">
        <v>78</v>
      </c>
      <c r="B83" s="18"/>
      <c r="C83" s="15"/>
      <c r="D83" s="19"/>
      <c r="E83" s="2"/>
      <c r="F83" s="2"/>
      <c r="G83" s="2"/>
    </row>
    <row r="84" spans="1:7" x14ac:dyDescent="0.25">
      <c r="A84" s="20"/>
      <c r="B84" s="18"/>
      <c r="C84" s="29" t="s">
        <v>80</v>
      </c>
      <c r="D84" s="19">
        <v>300</v>
      </c>
      <c r="E84" s="2"/>
      <c r="F84" s="2"/>
      <c r="G84" s="2"/>
    </row>
    <row r="85" spans="1:7" x14ac:dyDescent="0.25">
      <c r="A85" s="20"/>
      <c r="B85" s="18"/>
      <c r="C85" s="29" t="s">
        <v>54</v>
      </c>
      <c r="D85" s="19">
        <v>200</v>
      </c>
      <c r="E85" s="2"/>
      <c r="F85" s="2"/>
      <c r="G85" s="2"/>
    </row>
    <row r="86" spans="1:7" x14ac:dyDescent="0.25">
      <c r="A86" s="20"/>
      <c r="B86" s="18"/>
      <c r="C86" s="30" t="s">
        <v>55</v>
      </c>
      <c r="D86" s="19">
        <v>100</v>
      </c>
      <c r="E86" s="2"/>
      <c r="F86" s="2"/>
      <c r="G86" s="2"/>
    </row>
    <row r="87" spans="1:7" x14ac:dyDescent="0.25">
      <c r="A87" s="20"/>
      <c r="B87" s="18"/>
      <c r="C87" s="30" t="s">
        <v>79</v>
      </c>
      <c r="D87" s="19">
        <v>50</v>
      </c>
      <c r="E87" s="2"/>
      <c r="F87" s="2"/>
      <c r="G87" s="2"/>
    </row>
    <row r="88" spans="1:7" x14ac:dyDescent="0.25">
      <c r="A88" s="20"/>
      <c r="B88" s="20" t="s">
        <v>53</v>
      </c>
      <c r="C88" s="15"/>
      <c r="D88" s="57">
        <f>SUM(D84:D87)</f>
        <v>650</v>
      </c>
      <c r="E88" s="2"/>
      <c r="F88" s="2"/>
      <c r="G88" s="2"/>
    </row>
    <row r="89" spans="1:7" x14ac:dyDescent="0.25">
      <c r="A89" s="20"/>
      <c r="B89" s="18"/>
      <c r="C89" s="15"/>
      <c r="D89" s="19"/>
      <c r="E89" s="2"/>
      <c r="F89" s="2"/>
      <c r="G89" s="2"/>
    </row>
    <row r="90" spans="1:7" x14ac:dyDescent="0.25">
      <c r="A90" s="20" t="s">
        <v>82</v>
      </c>
      <c r="B90" s="18"/>
      <c r="C90" s="15"/>
      <c r="D90" s="19"/>
      <c r="E90" s="2"/>
      <c r="F90" s="2"/>
      <c r="G90" s="2"/>
    </row>
    <row r="91" spans="1:7" x14ac:dyDescent="0.25">
      <c r="A91" s="17"/>
      <c r="B91" s="17"/>
      <c r="C91" s="21" t="s">
        <v>81</v>
      </c>
      <c r="D91" s="19">
        <v>750</v>
      </c>
      <c r="E91" s="2"/>
      <c r="F91" s="2"/>
      <c r="G91" s="2"/>
    </row>
    <row r="92" spans="1:7" x14ac:dyDescent="0.25">
      <c r="A92" s="17"/>
      <c r="B92" s="17"/>
      <c r="C92" s="21" t="s">
        <v>25</v>
      </c>
      <c r="D92" s="19">
        <v>1000</v>
      </c>
      <c r="E92" s="2"/>
      <c r="F92" s="2"/>
      <c r="G92" s="2"/>
    </row>
    <row r="93" spans="1:7" x14ac:dyDescent="0.25">
      <c r="A93" s="15"/>
      <c r="B93" s="15"/>
      <c r="C93" s="21" t="s">
        <v>6</v>
      </c>
      <c r="D93" s="19">
        <v>1000</v>
      </c>
      <c r="E93" s="2"/>
      <c r="F93" s="2"/>
      <c r="G93" s="2"/>
    </row>
    <row r="94" spans="1:7" x14ac:dyDescent="0.25">
      <c r="A94" s="15"/>
      <c r="B94" s="20" t="s">
        <v>109</v>
      </c>
      <c r="C94" s="15"/>
      <c r="D94" s="57">
        <f>SUM(D91:D93)</f>
        <v>2750</v>
      </c>
      <c r="E94" s="2"/>
      <c r="F94" s="2"/>
      <c r="G94" s="2"/>
    </row>
    <row r="95" spans="1:7" x14ac:dyDescent="0.25">
      <c r="A95" s="15"/>
      <c r="B95" s="15"/>
      <c r="C95" s="15"/>
      <c r="D95" s="19"/>
      <c r="E95" s="2"/>
      <c r="F95" s="2"/>
      <c r="G95" s="2"/>
    </row>
    <row r="96" spans="1:7" x14ac:dyDescent="0.25">
      <c r="A96" s="17" t="s">
        <v>75</v>
      </c>
      <c r="B96" s="15"/>
      <c r="C96" s="15"/>
      <c r="D96" s="19"/>
      <c r="E96" s="2"/>
      <c r="F96" s="2"/>
      <c r="G96" s="2"/>
    </row>
    <row r="97" spans="1:12" x14ac:dyDescent="0.25">
      <c r="A97" s="15"/>
      <c r="B97" s="15"/>
      <c r="C97" s="18" t="s">
        <v>50</v>
      </c>
      <c r="D97" s="19">
        <v>4000</v>
      </c>
      <c r="E97" s="2"/>
      <c r="F97" s="2"/>
      <c r="G97" s="2"/>
    </row>
    <row r="98" spans="1:12" x14ac:dyDescent="0.25">
      <c r="A98" s="15"/>
      <c r="B98" s="15"/>
      <c r="C98" s="18" t="s">
        <v>51</v>
      </c>
      <c r="D98" s="19">
        <v>2000</v>
      </c>
      <c r="E98" s="2"/>
      <c r="F98" s="2"/>
      <c r="G98" s="2"/>
    </row>
    <row r="99" spans="1:12" x14ac:dyDescent="0.25">
      <c r="A99" s="15"/>
      <c r="B99" s="15"/>
      <c r="C99" s="18" t="s">
        <v>52</v>
      </c>
      <c r="D99" s="19">
        <v>1500</v>
      </c>
      <c r="E99" s="2"/>
      <c r="F99" s="2"/>
      <c r="G99" s="2"/>
    </row>
    <row r="100" spans="1:12" x14ac:dyDescent="0.25">
      <c r="A100" s="15"/>
      <c r="B100" s="15"/>
      <c r="C100" s="18" t="s">
        <v>26</v>
      </c>
      <c r="D100" s="19">
        <v>1000</v>
      </c>
      <c r="E100" s="2"/>
      <c r="F100" s="2"/>
      <c r="G100" s="2"/>
    </row>
    <row r="101" spans="1:12" x14ac:dyDescent="0.25">
      <c r="A101" s="15"/>
      <c r="B101" s="15"/>
      <c r="C101" s="18" t="s">
        <v>74</v>
      </c>
      <c r="D101" s="19">
        <v>0</v>
      </c>
      <c r="E101" s="2"/>
      <c r="F101" s="2"/>
      <c r="G101" s="2"/>
    </row>
    <row r="102" spans="1:12" x14ac:dyDescent="0.25">
      <c r="A102" s="15"/>
      <c r="B102" s="17" t="s">
        <v>76</v>
      </c>
      <c r="C102" s="20"/>
      <c r="D102" s="63">
        <f>SUM(D97:D101)</f>
        <v>8500</v>
      </c>
      <c r="E102" s="2"/>
      <c r="F102" s="2"/>
      <c r="G102" s="2"/>
    </row>
    <row r="103" spans="1:12" x14ac:dyDescent="0.25">
      <c r="A103" s="15"/>
      <c r="B103" s="15"/>
      <c r="C103" s="15"/>
      <c r="D103" s="58"/>
      <c r="E103" s="2"/>
      <c r="F103" s="2"/>
    </row>
    <row r="104" spans="1:12" x14ac:dyDescent="0.25">
      <c r="A104" s="28" t="s">
        <v>24</v>
      </c>
      <c r="B104" s="15"/>
      <c r="C104" s="15"/>
      <c r="D104" s="58"/>
      <c r="E104" s="2"/>
      <c r="F104" s="2"/>
    </row>
    <row r="105" spans="1:12" x14ac:dyDescent="0.25">
      <c r="A105" s="28"/>
      <c r="B105" s="15"/>
      <c r="C105" s="15" t="s">
        <v>83</v>
      </c>
      <c r="D105" s="58">
        <v>500</v>
      </c>
      <c r="E105" s="2"/>
      <c r="F105" s="2"/>
    </row>
    <row r="106" spans="1:12" x14ac:dyDescent="0.25">
      <c r="A106" s="28"/>
      <c r="B106" s="17" t="s">
        <v>105</v>
      </c>
      <c r="C106" s="15"/>
      <c r="D106" s="58"/>
      <c r="E106" s="2"/>
      <c r="F106" s="2"/>
    </row>
    <row r="107" spans="1:12" x14ac:dyDescent="0.25">
      <c r="A107" s="15"/>
      <c r="B107" s="15"/>
      <c r="C107" s="31" t="s">
        <v>56</v>
      </c>
      <c r="D107" s="64">
        <v>650</v>
      </c>
      <c r="E107" s="2"/>
    </row>
    <row r="108" spans="1:12" x14ac:dyDescent="0.25">
      <c r="A108" s="15"/>
      <c r="B108" s="15"/>
      <c r="C108" s="32" t="s">
        <v>57</v>
      </c>
      <c r="D108" s="64">
        <v>500</v>
      </c>
      <c r="L108" s="5"/>
    </row>
    <row r="109" spans="1:12" x14ac:dyDescent="0.25">
      <c r="A109" s="15"/>
      <c r="B109" s="15"/>
      <c r="C109" s="32" t="s">
        <v>108</v>
      </c>
      <c r="D109" s="64">
        <v>1500</v>
      </c>
    </row>
    <row r="110" spans="1:12" x14ac:dyDescent="0.25">
      <c r="A110" s="15"/>
      <c r="B110" s="17" t="s">
        <v>106</v>
      </c>
      <c r="C110" s="32"/>
      <c r="D110" s="64"/>
    </row>
    <row r="111" spans="1:12" x14ac:dyDescent="0.25">
      <c r="A111" s="15"/>
      <c r="B111" s="15"/>
      <c r="C111" s="32" t="s">
        <v>84</v>
      </c>
      <c r="D111" s="64">
        <v>1500</v>
      </c>
    </row>
    <row r="112" spans="1:12" x14ac:dyDescent="0.25">
      <c r="A112" s="15"/>
      <c r="B112" s="17" t="s">
        <v>107</v>
      </c>
      <c r="C112" s="32"/>
      <c r="D112" s="64"/>
    </row>
    <row r="113" spans="1:10" x14ac:dyDescent="0.25">
      <c r="A113" s="15"/>
      <c r="B113" s="15"/>
      <c r="C113" s="32" t="s">
        <v>85</v>
      </c>
      <c r="D113" s="64">
        <v>1500</v>
      </c>
    </row>
    <row r="114" spans="1:10" x14ac:dyDescent="0.25">
      <c r="A114" s="15"/>
      <c r="B114" s="15"/>
      <c r="C114" s="32" t="s">
        <v>86</v>
      </c>
      <c r="D114" s="64">
        <v>1500</v>
      </c>
    </row>
    <row r="115" spans="1:10" x14ac:dyDescent="0.25">
      <c r="A115" s="28"/>
      <c r="B115" s="15"/>
      <c r="C115" s="15" t="s">
        <v>66</v>
      </c>
      <c r="D115" s="58">
        <v>1500</v>
      </c>
      <c r="E115" s="2"/>
      <c r="F115" s="2"/>
    </row>
    <row r="116" spans="1:10" x14ac:dyDescent="0.25">
      <c r="A116" s="15"/>
      <c r="B116" s="17" t="s">
        <v>104</v>
      </c>
      <c r="C116" s="33"/>
      <c r="D116" s="65">
        <f>SUM(D105:D115)</f>
        <v>9150</v>
      </c>
      <c r="H116" s="2"/>
      <c r="I116" s="2"/>
      <c r="J116" s="2"/>
    </row>
    <row r="117" spans="1:10" x14ac:dyDescent="0.25">
      <c r="A117" s="15"/>
      <c r="B117" s="17"/>
      <c r="C117" s="33"/>
      <c r="D117" s="65"/>
      <c r="H117" s="2"/>
      <c r="I117" s="2"/>
      <c r="J117" s="2"/>
    </row>
    <row r="118" spans="1:10" x14ac:dyDescent="0.25">
      <c r="A118" s="20" t="s">
        <v>64</v>
      </c>
      <c r="B118" s="18"/>
      <c r="C118" s="15"/>
      <c r="D118" s="19"/>
      <c r="E118" s="10"/>
      <c r="H118" s="2"/>
      <c r="I118" s="2"/>
      <c r="J118" s="2"/>
    </row>
    <row r="119" spans="1:10" x14ac:dyDescent="0.25">
      <c r="A119" s="17"/>
      <c r="B119" s="17"/>
      <c r="C119" s="21" t="s">
        <v>22</v>
      </c>
      <c r="D119" s="19">
        <v>2000</v>
      </c>
      <c r="E119" s="10"/>
      <c r="H119" s="2"/>
      <c r="I119" s="2"/>
      <c r="J119" s="2"/>
    </row>
    <row r="120" spans="1:10" x14ac:dyDescent="0.25">
      <c r="A120" s="15"/>
      <c r="B120" s="20" t="s">
        <v>65</v>
      </c>
      <c r="C120" s="15"/>
      <c r="D120" s="57">
        <f>SUM(D119:D119)</f>
        <v>2000</v>
      </c>
      <c r="E120" s="9"/>
      <c r="H120" s="2"/>
      <c r="I120" s="2"/>
      <c r="J120" s="2"/>
    </row>
    <row r="121" spans="1:10" x14ac:dyDescent="0.25">
      <c r="A121" s="20"/>
      <c r="B121" s="15"/>
      <c r="C121" s="18"/>
      <c r="D121" s="59"/>
      <c r="H121" s="2"/>
      <c r="I121" s="2"/>
      <c r="J121" s="2"/>
    </row>
    <row r="122" spans="1:10" x14ac:dyDescent="0.25">
      <c r="A122" s="22" t="s">
        <v>63</v>
      </c>
      <c r="B122" s="23"/>
      <c r="C122" s="23"/>
      <c r="D122" s="60">
        <f>SUM(D81+D88+D94+D102+D116+D120)</f>
        <v>121272.28</v>
      </c>
      <c r="E122" s="2"/>
      <c r="F122" s="2"/>
      <c r="G122" s="2"/>
    </row>
    <row r="123" spans="1:10" x14ac:dyDescent="0.25">
      <c r="A123" s="35"/>
      <c r="B123" s="35"/>
      <c r="C123" s="35"/>
      <c r="D123" s="66"/>
    </row>
    <row r="124" spans="1:10" x14ac:dyDescent="0.25">
      <c r="A124" s="22" t="s">
        <v>61</v>
      </c>
      <c r="B124" s="23"/>
      <c r="C124" s="23"/>
      <c r="D124" s="60">
        <f>SUM(D48-D122)</f>
        <v>777.72000000000116</v>
      </c>
    </row>
    <row r="125" spans="1:10" x14ac:dyDescent="0.25">
      <c r="A125" s="35"/>
      <c r="B125" s="35"/>
      <c r="C125" s="35"/>
      <c r="D125" s="66"/>
    </row>
    <row r="126" spans="1:10" x14ac:dyDescent="0.25">
      <c r="A126" s="22" t="s">
        <v>62</v>
      </c>
      <c r="B126" s="23"/>
      <c r="C126" s="23"/>
      <c r="D126" s="60">
        <v>777.72</v>
      </c>
    </row>
    <row r="127" spans="1:10" x14ac:dyDescent="0.25">
      <c r="A127" s="35"/>
      <c r="B127" s="35"/>
      <c r="C127" s="35"/>
      <c r="D127" s="67"/>
    </row>
    <row r="128" spans="1:10" x14ac:dyDescent="0.25">
      <c r="A128" s="22" t="s">
        <v>61</v>
      </c>
      <c r="B128" s="23"/>
      <c r="C128" s="23"/>
      <c r="D128" s="60">
        <f>SUM(D124-D126)</f>
        <v>1.1368683772161603E-12</v>
      </c>
    </row>
    <row r="137" spans="4:4" x14ac:dyDescent="0.25">
      <c r="D137" s="3"/>
    </row>
    <row r="138" spans="4:4" x14ac:dyDescent="0.25">
      <c r="D138" s="68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0" workbookViewId="0">
      <selection activeCell="E6" sqref="E6"/>
    </sheetView>
  </sheetViews>
  <sheetFormatPr defaultColWidth="8.7109375" defaultRowHeight="15" x14ac:dyDescent="0.25"/>
  <cols>
    <col min="1" max="1" width="6.28515625" style="1" customWidth="1"/>
    <col min="2" max="2" width="38.28515625" style="1" customWidth="1"/>
    <col min="3" max="3" width="14" style="1" customWidth="1"/>
    <col min="4" max="4" width="11.42578125" style="1" customWidth="1"/>
    <col min="5" max="6" width="8.7109375" style="1"/>
    <col min="7" max="7" width="23.42578125" style="1" bestFit="1" customWidth="1"/>
    <col min="8" max="8" width="8.7109375" style="1"/>
    <col min="9" max="9" width="10.42578125" style="1" bestFit="1" customWidth="1"/>
    <col min="10" max="10" width="8.7109375" style="1"/>
    <col min="11" max="11" width="9.140625" style="1" bestFit="1" customWidth="1"/>
    <col min="12" max="16384" width="8.7109375" style="1"/>
  </cols>
  <sheetData>
    <row r="1" spans="1:6" ht="21" x14ac:dyDescent="0.35">
      <c r="A1" s="41" t="s">
        <v>120</v>
      </c>
      <c r="B1" s="71"/>
      <c r="C1" s="43"/>
      <c r="D1" s="40"/>
      <c r="E1" s="40"/>
      <c r="F1" s="40"/>
    </row>
    <row r="2" spans="1:6" x14ac:dyDescent="0.25">
      <c r="A2" s="40"/>
      <c r="B2" s="40"/>
      <c r="C2" s="40"/>
      <c r="D2" s="40"/>
      <c r="E2" s="40"/>
      <c r="F2" s="40"/>
    </row>
    <row r="3" spans="1:6" x14ac:dyDescent="0.25">
      <c r="A3" s="12" t="s">
        <v>135</v>
      </c>
      <c r="B3" s="13"/>
      <c r="C3" s="14" t="s">
        <v>43</v>
      </c>
      <c r="D3" s="2"/>
      <c r="E3" s="2"/>
      <c r="F3" s="2"/>
    </row>
    <row r="4" spans="1:6" x14ac:dyDescent="0.25">
      <c r="A4" s="15"/>
      <c r="B4" s="15"/>
      <c r="C4" s="16"/>
      <c r="D4" s="2"/>
      <c r="E4" s="2"/>
      <c r="F4" s="2"/>
    </row>
    <row r="5" spans="1:6" x14ac:dyDescent="0.25">
      <c r="A5" s="15"/>
      <c r="B5" s="17" t="s">
        <v>67</v>
      </c>
      <c r="C5" s="57">
        <f>'Annual Budget EXPANDED'!D7</f>
        <v>70000</v>
      </c>
      <c r="D5" s="3"/>
      <c r="E5" s="3"/>
      <c r="F5" s="2"/>
    </row>
    <row r="6" spans="1:6" x14ac:dyDescent="0.25">
      <c r="A6" s="15"/>
      <c r="B6" s="17" t="s">
        <v>37</v>
      </c>
      <c r="C6" s="57">
        <f>'Annual Budget EXPANDED'!D12</f>
        <v>5500</v>
      </c>
      <c r="D6" s="3"/>
      <c r="E6" s="3"/>
      <c r="F6" s="2"/>
    </row>
    <row r="7" spans="1:6" x14ac:dyDescent="0.25">
      <c r="A7" s="15"/>
      <c r="B7" s="17" t="s">
        <v>31</v>
      </c>
      <c r="C7" s="57">
        <f>'Annual Budget EXPANDED'!D17</f>
        <v>14500</v>
      </c>
      <c r="D7" s="3"/>
      <c r="E7" s="3"/>
      <c r="F7" s="2"/>
    </row>
    <row r="8" spans="1:6" x14ac:dyDescent="0.25">
      <c r="A8" s="15"/>
      <c r="B8" s="17" t="s">
        <v>36</v>
      </c>
      <c r="C8" s="57">
        <f>'Annual Budget EXPANDED'!D26</f>
        <v>17000</v>
      </c>
    </row>
    <row r="9" spans="1:6" x14ac:dyDescent="0.25">
      <c r="A9" s="15"/>
      <c r="B9" s="17" t="s">
        <v>34</v>
      </c>
      <c r="C9" s="57">
        <f>'Annual Budget EXPANDED'!D33</f>
        <v>6750</v>
      </c>
    </row>
    <row r="10" spans="1:6" x14ac:dyDescent="0.25">
      <c r="A10" s="15"/>
      <c r="B10" s="17" t="s">
        <v>35</v>
      </c>
      <c r="C10" s="57">
        <f>'Annual Budget EXPANDED'!D41</f>
        <v>8300</v>
      </c>
    </row>
    <row r="11" spans="1:6" x14ac:dyDescent="0.25">
      <c r="A11" s="15"/>
      <c r="B11" s="17" t="s">
        <v>70</v>
      </c>
      <c r="C11" s="57">
        <f>'Annual Budget EXPANDED'!D46</f>
        <v>0</v>
      </c>
    </row>
    <row r="12" spans="1:6" x14ac:dyDescent="0.25">
      <c r="A12" s="15"/>
      <c r="B12" s="15"/>
      <c r="C12" s="59"/>
      <c r="D12" s="4"/>
      <c r="E12" s="8"/>
      <c r="F12" s="2"/>
    </row>
    <row r="13" spans="1:6" x14ac:dyDescent="0.25">
      <c r="A13" s="22" t="s">
        <v>44</v>
      </c>
      <c r="B13" s="23"/>
      <c r="C13" s="60">
        <f>SUM(C5:C11)</f>
        <v>122050</v>
      </c>
      <c r="D13" s="2"/>
      <c r="E13" s="2"/>
      <c r="F13" s="2"/>
    </row>
    <row r="14" spans="1:6" x14ac:dyDescent="0.25">
      <c r="A14" s="24"/>
      <c r="B14" s="24"/>
      <c r="C14" s="25"/>
      <c r="D14" s="2"/>
      <c r="E14" s="2"/>
      <c r="F14" s="2"/>
    </row>
    <row r="15" spans="1:6" x14ac:dyDescent="0.25">
      <c r="A15" s="24"/>
      <c r="B15" s="24"/>
      <c r="C15" s="25"/>
      <c r="D15" s="2"/>
      <c r="E15" s="2"/>
      <c r="F15" s="2"/>
    </row>
    <row r="16" spans="1:6" x14ac:dyDescent="0.25">
      <c r="A16" s="26" t="s">
        <v>0</v>
      </c>
      <c r="B16" s="26"/>
      <c r="C16" s="27" t="s">
        <v>43</v>
      </c>
      <c r="D16" s="2"/>
      <c r="E16" s="2"/>
      <c r="F16" s="2"/>
    </row>
    <row r="17" spans="1:9" x14ac:dyDescent="0.25">
      <c r="A17" s="24"/>
      <c r="B17" s="24"/>
      <c r="C17" s="25"/>
      <c r="D17" s="2"/>
      <c r="E17" s="2"/>
      <c r="F17" s="2"/>
    </row>
    <row r="18" spans="1:9" x14ac:dyDescent="0.25">
      <c r="A18" s="15"/>
      <c r="B18" s="17" t="s">
        <v>47</v>
      </c>
      <c r="C18" s="62">
        <f>'Annual Budget EXPANDED'!D81</f>
        <v>98222.28</v>
      </c>
      <c r="D18" s="2"/>
      <c r="E18" s="2"/>
      <c r="F18" s="2"/>
    </row>
    <row r="19" spans="1:9" x14ac:dyDescent="0.25">
      <c r="A19" s="15"/>
      <c r="B19" s="20" t="s">
        <v>118</v>
      </c>
      <c r="C19" s="57">
        <f>'Annual Budget EXPANDED'!D88</f>
        <v>650</v>
      </c>
      <c r="D19" s="2"/>
      <c r="E19" s="2"/>
      <c r="F19" s="2"/>
    </row>
    <row r="20" spans="1:9" x14ac:dyDescent="0.25">
      <c r="A20" s="15"/>
      <c r="B20" s="20" t="s">
        <v>119</v>
      </c>
      <c r="C20" s="57">
        <f>'Annual Budget EXPANDED'!D94</f>
        <v>2750</v>
      </c>
      <c r="D20" s="2"/>
      <c r="E20" s="2"/>
      <c r="F20" s="2"/>
    </row>
    <row r="21" spans="1:9" x14ac:dyDescent="0.25">
      <c r="A21" s="15"/>
      <c r="B21" s="17" t="s">
        <v>75</v>
      </c>
      <c r="C21" s="63">
        <f>'Annual Budget EXPANDED'!D102</f>
        <v>8500</v>
      </c>
      <c r="D21" s="2"/>
      <c r="E21" s="2"/>
      <c r="F21" s="2"/>
    </row>
    <row r="22" spans="1:9" x14ac:dyDescent="0.25">
      <c r="A22" s="15"/>
      <c r="B22" s="17" t="s">
        <v>24</v>
      </c>
      <c r="C22" s="65">
        <f>'Annual Budget EXPANDED'!D116</f>
        <v>9150</v>
      </c>
      <c r="G22" s="2"/>
      <c r="H22" s="2"/>
      <c r="I22" s="2"/>
    </row>
    <row r="23" spans="1:9" x14ac:dyDescent="0.25">
      <c r="A23" s="15"/>
      <c r="B23" s="20" t="s">
        <v>22</v>
      </c>
      <c r="C23" s="57">
        <f>'Annual Budget EXPANDED'!D120</f>
        <v>2000</v>
      </c>
      <c r="D23" s="9"/>
      <c r="G23" s="2"/>
      <c r="H23" s="2"/>
      <c r="I23" s="2"/>
    </row>
    <row r="24" spans="1:9" x14ac:dyDescent="0.25">
      <c r="A24" s="15"/>
      <c r="B24" s="15"/>
      <c r="C24" s="59"/>
      <c r="G24" s="2"/>
      <c r="H24" s="2"/>
      <c r="I24" s="2"/>
    </row>
    <row r="25" spans="1:9" x14ac:dyDescent="0.25">
      <c r="A25" s="22" t="s">
        <v>63</v>
      </c>
      <c r="B25" s="23"/>
      <c r="C25" s="60">
        <f>SUM(C18:C24)</f>
        <v>121272.28</v>
      </c>
      <c r="D25" s="2"/>
      <c r="E25" s="2"/>
      <c r="F25" s="2"/>
    </row>
    <row r="26" spans="1:9" x14ac:dyDescent="0.25">
      <c r="A26" s="34"/>
      <c r="B26" s="35"/>
      <c r="C26" s="66"/>
    </row>
    <row r="27" spans="1:9" x14ac:dyDescent="0.25">
      <c r="A27" s="22" t="s">
        <v>61</v>
      </c>
      <c r="B27" s="23"/>
      <c r="C27" s="60">
        <f>SUM(C13-C25)</f>
        <v>777.72000000000116</v>
      </c>
    </row>
    <row r="28" spans="1:9" x14ac:dyDescent="0.25">
      <c r="A28" s="34"/>
      <c r="B28" s="35"/>
      <c r="C28" s="66"/>
    </row>
    <row r="29" spans="1:9" x14ac:dyDescent="0.25">
      <c r="A29" s="22" t="s">
        <v>62</v>
      </c>
      <c r="B29" s="23"/>
      <c r="C29" s="60">
        <v>777.72</v>
      </c>
    </row>
    <row r="30" spans="1:9" x14ac:dyDescent="0.25">
      <c r="A30" s="34"/>
      <c r="B30" s="35"/>
      <c r="C30" s="67"/>
    </row>
    <row r="31" spans="1:9" x14ac:dyDescent="0.25">
      <c r="A31" s="22" t="s">
        <v>61</v>
      </c>
      <c r="B31" s="23"/>
      <c r="C31" s="60">
        <f>SUM(C27-C29)</f>
        <v>1.1368683772161603E-12</v>
      </c>
    </row>
    <row r="40" spans="3:3" x14ac:dyDescent="0.25">
      <c r="C40" s="7"/>
    </row>
    <row r="41" spans="3:3" x14ac:dyDescent="0.25">
      <c r="C41" s="11"/>
    </row>
    <row r="42" spans="3:3" x14ac:dyDescent="0.25">
      <c r="C42" s="4"/>
    </row>
    <row r="43" spans="3:3" x14ac:dyDescent="0.25">
      <c r="C43" s="4"/>
    </row>
    <row r="44" spans="3:3" x14ac:dyDescent="0.25">
      <c r="C44" s="4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36" workbookViewId="0">
      <selection activeCell="I20" sqref="I20"/>
    </sheetView>
  </sheetViews>
  <sheetFormatPr defaultColWidth="9.140625" defaultRowHeight="15" x14ac:dyDescent="0.25"/>
  <cols>
    <col min="1" max="1" width="30.7109375" style="1" customWidth="1"/>
    <col min="2" max="2" width="11.28515625" style="1" bestFit="1" customWidth="1"/>
    <col min="3" max="3" width="10.140625" style="1" bestFit="1" customWidth="1"/>
    <col min="4" max="6" width="0" style="1" hidden="1" customWidth="1"/>
    <col min="7" max="7" width="10.42578125" style="1" hidden="1" customWidth="1"/>
    <col min="8" max="8" width="17.85546875" style="1" customWidth="1"/>
    <col min="9" max="9" width="11.28515625" style="1" bestFit="1" customWidth="1"/>
    <col min="10" max="16384" width="9.140625" style="1"/>
  </cols>
  <sheetData>
    <row r="1" spans="1:16" x14ac:dyDescent="0.25">
      <c r="A1" s="36" t="s">
        <v>120</v>
      </c>
    </row>
    <row r="3" spans="1:16" x14ac:dyDescent="0.25">
      <c r="A3" s="50" t="s">
        <v>122</v>
      </c>
      <c r="B3" s="50"/>
      <c r="C3" s="48"/>
      <c r="D3" s="48"/>
      <c r="E3" s="48"/>
      <c r="F3" s="48"/>
      <c r="G3" s="48"/>
      <c r="H3" s="48"/>
      <c r="I3" s="48"/>
      <c r="J3" s="48"/>
    </row>
    <row r="5" spans="1:16" x14ac:dyDescent="0.25">
      <c r="A5" s="36" t="s">
        <v>121</v>
      </c>
      <c r="B5" s="24"/>
      <c r="C5" s="24"/>
      <c r="D5" s="24"/>
      <c r="E5" s="24"/>
      <c r="F5" s="24"/>
      <c r="G5" s="24"/>
      <c r="H5" s="36" t="s">
        <v>130</v>
      </c>
      <c r="I5" s="24"/>
    </row>
    <row r="6" spans="1:16" x14ac:dyDescent="0.25">
      <c r="A6" s="24" t="s">
        <v>88</v>
      </c>
      <c r="B6" s="24"/>
      <c r="C6" s="36"/>
      <c r="D6" s="24"/>
      <c r="E6" s="24"/>
      <c r="F6" s="24"/>
      <c r="G6" s="24"/>
    </row>
    <row r="7" spans="1:16" x14ac:dyDescent="0.25">
      <c r="A7" s="24" t="s">
        <v>89</v>
      </c>
      <c r="B7" s="72">
        <v>25000</v>
      </c>
      <c r="C7" s="37"/>
      <c r="D7" s="24"/>
      <c r="E7" s="24"/>
      <c r="F7" s="24"/>
      <c r="G7" s="24"/>
      <c r="H7" s="36" t="s">
        <v>122</v>
      </c>
    </row>
    <row r="8" spans="1:16" x14ac:dyDescent="0.25">
      <c r="A8" s="24" t="s">
        <v>13</v>
      </c>
      <c r="B8" s="72">
        <f>SUM(B7*0.04)</f>
        <v>1000</v>
      </c>
      <c r="C8" s="37"/>
      <c r="D8" s="24"/>
      <c r="E8" s="24"/>
      <c r="F8" s="24"/>
      <c r="G8" s="24"/>
      <c r="H8" s="24" t="s">
        <v>18</v>
      </c>
      <c r="I8" s="72">
        <f>SUM(B7+B16+B25+B34)</f>
        <v>68900</v>
      </c>
    </row>
    <row r="9" spans="1:16" x14ac:dyDescent="0.25">
      <c r="A9" s="24" t="s">
        <v>14</v>
      </c>
      <c r="B9" s="72">
        <v>1181.04</v>
      </c>
      <c r="C9" s="37"/>
      <c r="D9" s="24"/>
      <c r="E9" s="24"/>
      <c r="F9" s="24"/>
      <c r="G9" s="24"/>
      <c r="H9" s="24" t="s">
        <v>19</v>
      </c>
      <c r="I9" s="72">
        <f>SUM(B8+B17+B26+B35)</f>
        <v>2756</v>
      </c>
      <c r="J9" s="6"/>
    </row>
    <row r="10" spans="1:16" x14ac:dyDescent="0.25">
      <c r="A10" s="52" t="s">
        <v>15</v>
      </c>
      <c r="B10" s="78">
        <v>575.04</v>
      </c>
      <c r="C10" s="37"/>
      <c r="D10" s="24"/>
      <c r="E10" s="24"/>
      <c r="F10" s="24"/>
      <c r="G10" s="24"/>
      <c r="H10" s="24" t="s">
        <v>20</v>
      </c>
      <c r="I10" s="72">
        <f>SUM(B9+B18+B27+B36)</f>
        <v>3026.4399999999996</v>
      </c>
    </row>
    <row r="11" spans="1:16" x14ac:dyDescent="0.25">
      <c r="A11" s="24" t="s">
        <v>16</v>
      </c>
      <c r="B11" s="74">
        <f>SUM(B7:B10)</f>
        <v>27756.080000000002</v>
      </c>
      <c r="C11" s="37"/>
      <c r="D11" s="24"/>
      <c r="E11" s="24"/>
      <c r="F11" s="24"/>
      <c r="G11" s="24"/>
      <c r="H11" s="51" t="s">
        <v>21</v>
      </c>
      <c r="I11" s="73">
        <f>SUM(B10+B19+B28+B37)</f>
        <v>1584.8400000000001</v>
      </c>
    </row>
    <row r="12" spans="1:16" x14ac:dyDescent="0.25">
      <c r="A12" s="24"/>
      <c r="B12" s="24"/>
      <c r="C12" s="24"/>
      <c r="D12" s="24"/>
      <c r="E12" s="24"/>
      <c r="F12" s="24"/>
      <c r="G12" s="24"/>
      <c r="H12" s="24"/>
      <c r="I12" s="74">
        <f>SUM(I8:I11)</f>
        <v>76267.28</v>
      </c>
    </row>
    <row r="13" spans="1:16" x14ac:dyDescent="0.25">
      <c r="A13" s="36" t="s">
        <v>92</v>
      </c>
      <c r="B13" s="24"/>
      <c r="C13" s="24"/>
      <c r="D13" s="24"/>
      <c r="E13" s="24"/>
      <c r="F13" s="24"/>
      <c r="G13" s="24"/>
      <c r="H13" s="24"/>
      <c r="I13" s="72"/>
    </row>
    <row r="14" spans="1:16" x14ac:dyDescent="0.25">
      <c r="A14" s="24" t="s">
        <v>90</v>
      </c>
      <c r="B14" s="38"/>
      <c r="C14" s="38"/>
      <c r="D14" s="38"/>
      <c r="E14" s="38"/>
      <c r="F14" s="38"/>
      <c r="G14" s="38"/>
      <c r="H14" s="36" t="s">
        <v>127</v>
      </c>
      <c r="I14" s="75"/>
    </row>
    <row r="15" spans="1:16" x14ac:dyDescent="0.25">
      <c r="A15" s="24" t="s">
        <v>91</v>
      </c>
      <c r="B15" s="24"/>
      <c r="C15" s="24"/>
      <c r="D15" s="24"/>
      <c r="E15" s="24"/>
      <c r="F15" s="24"/>
      <c r="G15" s="24"/>
      <c r="H15" s="51" t="s">
        <v>128</v>
      </c>
      <c r="I15" s="76">
        <f>B48</f>
        <v>120</v>
      </c>
      <c r="J15" s="46"/>
      <c r="K15" s="39"/>
      <c r="L15" s="39"/>
      <c r="M15" s="39"/>
      <c r="N15" s="39"/>
      <c r="O15" s="39"/>
      <c r="P15" s="39"/>
    </row>
    <row r="16" spans="1:16" x14ac:dyDescent="0.25">
      <c r="A16" s="24" t="s">
        <v>12</v>
      </c>
      <c r="B16" s="72">
        <f>SUM(870*19)</f>
        <v>16530</v>
      </c>
      <c r="C16" s="24"/>
      <c r="D16" s="24"/>
      <c r="E16" s="24"/>
      <c r="F16" s="24"/>
      <c r="G16" s="24"/>
      <c r="H16" s="44"/>
      <c r="I16" s="77"/>
      <c r="J16" s="39"/>
      <c r="K16" s="39"/>
      <c r="L16" s="39"/>
      <c r="M16" s="39"/>
      <c r="N16" s="39"/>
      <c r="O16" s="39"/>
      <c r="P16" s="39"/>
    </row>
    <row r="17" spans="1:16" x14ac:dyDescent="0.25">
      <c r="A17" s="24" t="s">
        <v>13</v>
      </c>
      <c r="B17" s="72">
        <f>SUM(B16*0.04)</f>
        <v>661.2</v>
      </c>
      <c r="C17" s="24"/>
      <c r="D17" s="24"/>
      <c r="E17" s="24"/>
      <c r="F17" s="24"/>
      <c r="G17" s="24"/>
      <c r="H17" s="48" t="s">
        <v>129</v>
      </c>
      <c r="I17" s="77">
        <f>I12+I15</f>
        <v>76387.28</v>
      </c>
      <c r="J17" s="39"/>
      <c r="K17" s="39"/>
      <c r="L17" s="39"/>
      <c r="M17" s="39"/>
      <c r="N17" s="39"/>
      <c r="O17" s="39"/>
      <c r="P17" s="39"/>
    </row>
    <row r="18" spans="1:16" x14ac:dyDescent="0.25">
      <c r="A18" s="24" t="s">
        <v>14</v>
      </c>
      <c r="B18" s="72">
        <v>718.44</v>
      </c>
      <c r="C18" s="24"/>
      <c r="D18" s="24"/>
      <c r="E18" s="24"/>
      <c r="F18" s="24"/>
      <c r="G18" s="24"/>
      <c r="H18" s="48"/>
      <c r="I18" s="47"/>
      <c r="J18" s="39"/>
      <c r="K18" s="39"/>
      <c r="L18" s="39"/>
      <c r="M18" s="39"/>
      <c r="N18" s="39"/>
      <c r="O18" s="39"/>
      <c r="P18" s="39"/>
    </row>
    <row r="19" spans="1:16" x14ac:dyDescent="0.25">
      <c r="A19" s="52" t="s">
        <v>15</v>
      </c>
      <c r="B19" s="78">
        <v>380.16</v>
      </c>
      <c r="C19" s="24"/>
      <c r="D19" s="24"/>
      <c r="E19" s="24"/>
      <c r="F19" s="24"/>
      <c r="G19" s="24"/>
      <c r="H19" s="44"/>
      <c r="I19" s="45"/>
      <c r="J19" s="39"/>
      <c r="K19" s="39"/>
      <c r="L19" s="39"/>
      <c r="M19" s="39"/>
      <c r="N19" s="39"/>
      <c r="O19" s="39"/>
      <c r="P19" s="39"/>
    </row>
    <row r="20" spans="1:16" x14ac:dyDescent="0.25">
      <c r="A20" s="24" t="s">
        <v>16</v>
      </c>
      <c r="B20" s="74">
        <f>SUM(B16:B19)</f>
        <v>18289.8</v>
      </c>
      <c r="C20" s="24"/>
      <c r="D20" s="24"/>
      <c r="E20" s="24"/>
      <c r="F20" s="24"/>
      <c r="G20" s="24"/>
      <c r="H20" s="44"/>
      <c r="I20" s="49"/>
      <c r="J20" s="39"/>
      <c r="K20" s="39"/>
      <c r="L20" s="39"/>
      <c r="M20" s="39"/>
      <c r="N20" s="39"/>
      <c r="O20" s="39"/>
      <c r="P20" s="39"/>
    </row>
    <row r="21" spans="1:16" x14ac:dyDescent="0.25">
      <c r="A21" s="24"/>
      <c r="B21" s="37"/>
      <c r="C21" s="24"/>
      <c r="D21" s="24"/>
      <c r="E21" s="24"/>
      <c r="F21" s="24"/>
      <c r="G21" s="24"/>
      <c r="H21" s="44"/>
      <c r="I21" s="44"/>
      <c r="J21" s="39"/>
      <c r="K21" s="39"/>
      <c r="L21" s="39"/>
      <c r="M21" s="39"/>
      <c r="N21" s="39"/>
      <c r="O21" s="39"/>
      <c r="P21" s="39"/>
    </row>
    <row r="22" spans="1:16" x14ac:dyDescent="0.25">
      <c r="A22" s="36" t="s">
        <v>59</v>
      </c>
      <c r="B22" s="24"/>
      <c r="C22" s="24"/>
      <c r="D22" s="24"/>
      <c r="E22" s="24"/>
      <c r="F22" s="24"/>
      <c r="G22" s="24"/>
      <c r="H22" s="44"/>
      <c r="I22" s="44"/>
      <c r="J22" s="39"/>
      <c r="K22" s="39"/>
      <c r="L22" s="39"/>
      <c r="M22" s="39"/>
      <c r="N22" s="39"/>
      <c r="O22" s="39"/>
      <c r="P22" s="39"/>
    </row>
    <row r="23" spans="1:16" x14ac:dyDescent="0.25">
      <c r="A23" s="24" t="s">
        <v>90</v>
      </c>
      <c r="B23" s="38"/>
      <c r="C23" s="24"/>
      <c r="D23" s="24"/>
      <c r="E23" s="24"/>
      <c r="F23" s="24"/>
      <c r="G23" s="24"/>
      <c r="H23" s="44"/>
      <c r="I23" s="44"/>
      <c r="J23" s="39"/>
      <c r="K23" s="39"/>
      <c r="L23" s="39"/>
      <c r="M23" s="39"/>
      <c r="N23" s="39"/>
      <c r="O23" s="39"/>
      <c r="P23" s="39"/>
    </row>
    <row r="24" spans="1:16" x14ac:dyDescent="0.25">
      <c r="A24" s="24" t="s">
        <v>11</v>
      </c>
      <c r="B24" s="24"/>
      <c r="C24" s="24"/>
      <c r="D24" s="24"/>
      <c r="E24" s="24"/>
      <c r="F24" s="24"/>
      <c r="G24" s="24"/>
      <c r="H24" s="44"/>
      <c r="I24" s="44"/>
      <c r="J24" s="39"/>
      <c r="K24" s="39"/>
      <c r="L24" s="39"/>
      <c r="M24" s="39"/>
      <c r="N24" s="39"/>
      <c r="O24" s="39"/>
      <c r="P24" s="39"/>
    </row>
    <row r="25" spans="1:16" x14ac:dyDescent="0.25">
      <c r="A25" s="24" t="s">
        <v>12</v>
      </c>
      <c r="B25" s="72">
        <f>SUM(870*17)</f>
        <v>14790</v>
      </c>
      <c r="C25" s="37"/>
      <c r="D25" s="24"/>
      <c r="E25" s="24"/>
      <c r="F25" s="24"/>
      <c r="G25" s="24"/>
      <c r="H25" s="45"/>
      <c r="I25" s="44"/>
      <c r="J25" s="39"/>
      <c r="K25" s="39"/>
      <c r="L25" s="39"/>
      <c r="M25" s="39"/>
      <c r="N25" s="39"/>
      <c r="O25" s="39"/>
      <c r="P25" s="39"/>
    </row>
    <row r="26" spans="1:16" x14ac:dyDescent="0.25">
      <c r="A26" s="24" t="s">
        <v>13</v>
      </c>
      <c r="B26" s="72">
        <f>SUM(B25*0.04)</f>
        <v>591.6</v>
      </c>
      <c r="C26" s="37"/>
      <c r="D26" s="24"/>
      <c r="E26" s="24"/>
      <c r="F26" s="24"/>
      <c r="G26" s="24"/>
      <c r="H26" s="45"/>
      <c r="I26" s="44"/>
      <c r="J26" s="39"/>
      <c r="K26" s="39"/>
      <c r="L26" s="39"/>
      <c r="M26" s="39"/>
      <c r="N26" s="39"/>
      <c r="O26" s="39"/>
      <c r="P26" s="39"/>
    </row>
    <row r="27" spans="1:16" x14ac:dyDescent="0.25">
      <c r="A27" s="24" t="s">
        <v>14</v>
      </c>
      <c r="B27" s="72">
        <v>623.76</v>
      </c>
      <c r="C27" s="37"/>
      <c r="D27" s="24"/>
      <c r="E27" s="24"/>
      <c r="F27" s="24"/>
      <c r="G27" s="24"/>
      <c r="H27" s="44"/>
      <c r="I27" s="44"/>
      <c r="J27" s="39"/>
      <c r="K27" s="39"/>
      <c r="L27" s="39"/>
      <c r="M27" s="39"/>
      <c r="N27" s="39"/>
      <c r="O27" s="39"/>
      <c r="P27" s="39"/>
    </row>
    <row r="28" spans="1:16" x14ac:dyDescent="0.25">
      <c r="A28" s="52" t="s">
        <v>15</v>
      </c>
      <c r="B28" s="78">
        <v>340.2</v>
      </c>
      <c r="C28" s="37"/>
      <c r="D28" s="24"/>
      <c r="E28" s="24"/>
      <c r="F28" s="24"/>
      <c r="G28" s="24"/>
      <c r="H28" s="44"/>
      <c r="I28" s="44"/>
      <c r="J28" s="39"/>
      <c r="K28" s="39"/>
      <c r="L28" s="39"/>
      <c r="M28" s="39"/>
      <c r="N28" s="39"/>
      <c r="O28" s="39"/>
      <c r="P28" s="39"/>
    </row>
    <row r="29" spans="1:16" x14ac:dyDescent="0.25">
      <c r="A29" s="24" t="s">
        <v>17</v>
      </c>
      <c r="B29" s="74">
        <f>SUM(B25:B28)</f>
        <v>16345.560000000001</v>
      </c>
      <c r="C29" s="37"/>
      <c r="D29" s="24"/>
      <c r="E29" s="24"/>
      <c r="F29" s="24"/>
      <c r="G29" s="24"/>
      <c r="H29" s="44"/>
      <c r="I29" s="44"/>
      <c r="J29" s="39"/>
      <c r="K29" s="39"/>
      <c r="L29" s="39"/>
      <c r="M29" s="39"/>
      <c r="N29" s="39"/>
      <c r="O29" s="39"/>
      <c r="P29" s="39"/>
    </row>
    <row r="30" spans="1:16" x14ac:dyDescent="0.25">
      <c r="A30" s="24"/>
      <c r="B30" s="24"/>
      <c r="C30" s="24"/>
      <c r="D30" s="24"/>
      <c r="E30" s="24"/>
      <c r="F30" s="24"/>
      <c r="G30" s="24"/>
      <c r="H30" s="44"/>
      <c r="I30" s="44"/>
      <c r="J30" s="39"/>
      <c r="K30" s="39"/>
      <c r="L30" s="39"/>
      <c r="M30" s="39"/>
      <c r="N30" s="39"/>
      <c r="O30" s="39"/>
      <c r="P30" s="39"/>
    </row>
    <row r="31" spans="1:16" x14ac:dyDescent="0.25">
      <c r="A31" s="36" t="s">
        <v>94</v>
      </c>
      <c r="B31" s="24"/>
      <c r="C31" s="24"/>
      <c r="D31" s="24"/>
      <c r="E31" s="24"/>
      <c r="F31" s="36"/>
      <c r="G31" s="24"/>
      <c r="H31" s="44"/>
      <c r="I31" s="44"/>
      <c r="J31" s="39"/>
      <c r="K31" s="39"/>
      <c r="L31" s="39"/>
      <c r="M31" s="39"/>
      <c r="N31" s="39"/>
      <c r="O31" s="39"/>
      <c r="P31" s="39"/>
    </row>
    <row r="32" spans="1:16" x14ac:dyDescent="0.25">
      <c r="A32" s="24" t="s">
        <v>93</v>
      </c>
      <c r="B32" s="38"/>
      <c r="C32" s="24"/>
      <c r="D32" s="24"/>
      <c r="E32" s="24"/>
      <c r="F32" s="24"/>
      <c r="G32" s="24"/>
      <c r="H32" s="45"/>
      <c r="I32" s="44"/>
      <c r="J32" s="39"/>
      <c r="K32" s="39"/>
      <c r="L32" s="39"/>
      <c r="M32" s="39"/>
      <c r="N32" s="39"/>
      <c r="O32" s="39"/>
      <c r="P32" s="39"/>
    </row>
    <row r="33" spans="1:10" x14ac:dyDescent="0.25">
      <c r="A33" s="24" t="s">
        <v>11</v>
      </c>
      <c r="B33" s="24"/>
      <c r="C33" s="24"/>
      <c r="D33" s="24"/>
      <c r="E33" s="24"/>
      <c r="F33" s="24"/>
      <c r="G33" s="24"/>
      <c r="H33" s="37"/>
      <c r="I33" s="24"/>
    </row>
    <row r="34" spans="1:10" x14ac:dyDescent="0.25">
      <c r="A34" s="24" t="s">
        <v>12</v>
      </c>
      <c r="B34" s="72">
        <f>SUM(740*17)</f>
        <v>12580</v>
      </c>
      <c r="C34" s="37"/>
      <c r="D34" s="24"/>
      <c r="E34" s="24"/>
      <c r="F34" s="24"/>
      <c r="G34" s="24"/>
      <c r="H34" s="24"/>
      <c r="I34" s="24"/>
    </row>
    <row r="35" spans="1:10" x14ac:dyDescent="0.25">
      <c r="A35" s="24" t="s">
        <v>13</v>
      </c>
      <c r="B35" s="72">
        <f>SUM(B34*0.04)</f>
        <v>503.2</v>
      </c>
      <c r="C35" s="37"/>
      <c r="D35" s="24"/>
      <c r="E35" s="24"/>
      <c r="F35" s="24"/>
      <c r="G35" s="24"/>
      <c r="H35" s="24"/>
      <c r="I35" s="24"/>
    </row>
    <row r="36" spans="1:10" x14ac:dyDescent="0.25">
      <c r="A36" s="51" t="s">
        <v>14</v>
      </c>
      <c r="B36" s="73">
        <v>503.2</v>
      </c>
      <c r="C36" s="37"/>
      <c r="D36" s="24"/>
      <c r="E36" s="24"/>
      <c r="F36" s="24"/>
      <c r="G36" s="24"/>
      <c r="H36" s="24"/>
      <c r="I36" s="24"/>
    </row>
    <row r="37" spans="1:10" x14ac:dyDescent="0.25">
      <c r="A37" s="52" t="s">
        <v>15</v>
      </c>
      <c r="B37" s="78">
        <v>289.44</v>
      </c>
      <c r="C37" s="37"/>
      <c r="D37" s="24"/>
      <c r="E37" s="24"/>
      <c r="F37" s="24"/>
      <c r="G37" s="24"/>
      <c r="H37" s="24"/>
      <c r="I37" s="24"/>
    </row>
    <row r="38" spans="1:10" x14ac:dyDescent="0.25">
      <c r="A38" s="24" t="s">
        <v>17</v>
      </c>
      <c r="B38" s="74">
        <f>SUM(B34:B37)</f>
        <v>13875.840000000002</v>
      </c>
      <c r="C38" s="37"/>
      <c r="D38" s="24"/>
      <c r="E38" s="24"/>
      <c r="F38" s="24"/>
      <c r="G38" s="24"/>
      <c r="H38" s="24"/>
      <c r="I38" s="24"/>
    </row>
    <row r="41" spans="1:10" x14ac:dyDescent="0.25">
      <c r="A41" s="50" t="s">
        <v>127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s="24"/>
      <c r="B42" s="24"/>
      <c r="C42" s="24"/>
    </row>
    <row r="43" spans="1:10" x14ac:dyDescent="0.25">
      <c r="A43" s="24" t="s">
        <v>124</v>
      </c>
      <c r="B43" s="24">
        <v>4</v>
      </c>
      <c r="C43" s="24"/>
    </row>
    <row r="44" spans="1:10" x14ac:dyDescent="0.25">
      <c r="A44" s="24" t="s">
        <v>123</v>
      </c>
      <c r="B44" s="79">
        <v>15</v>
      </c>
      <c r="C44" s="24"/>
    </row>
    <row r="45" spans="1:10" x14ac:dyDescent="0.25">
      <c r="A45" s="24"/>
      <c r="B45" s="79"/>
      <c r="C45" s="24"/>
    </row>
    <row r="46" spans="1:10" x14ac:dyDescent="0.25">
      <c r="A46" s="24" t="s">
        <v>125</v>
      </c>
      <c r="B46" s="80">
        <f>B43*B44</f>
        <v>60</v>
      </c>
      <c r="C46" s="24"/>
    </row>
    <row r="47" spans="1:10" x14ac:dyDescent="0.25">
      <c r="A47" s="52" t="s">
        <v>126</v>
      </c>
      <c r="B47" s="81">
        <f>B43*B44</f>
        <v>60</v>
      </c>
      <c r="C47" s="24"/>
    </row>
    <row r="48" spans="1:10" x14ac:dyDescent="0.25">
      <c r="A48" s="24"/>
      <c r="B48" s="82">
        <f>SUM(B46:B47)</f>
        <v>120</v>
      </c>
      <c r="C48" s="24"/>
    </row>
    <row r="49" spans="1:3" x14ac:dyDescent="0.25">
      <c r="A49" s="24"/>
      <c r="B49" s="24"/>
      <c r="C49" s="24"/>
    </row>
    <row r="50" spans="1:3" x14ac:dyDescent="0.25">
      <c r="A50" s="24"/>
      <c r="B50" s="24"/>
      <c r="C50" s="24"/>
    </row>
    <row r="51" spans="1:3" x14ac:dyDescent="0.25">
      <c r="A51" s="24"/>
      <c r="B51" s="24"/>
      <c r="C51" s="24"/>
    </row>
    <row r="52" spans="1:3" x14ac:dyDescent="0.25">
      <c r="A52" s="24"/>
      <c r="B52" s="24"/>
      <c r="C52" s="24"/>
    </row>
    <row r="53" spans="1:3" x14ac:dyDescent="0.25">
      <c r="A53" s="24"/>
      <c r="B53" s="24"/>
      <c r="C53" s="24"/>
    </row>
    <row r="54" spans="1:3" x14ac:dyDescent="0.25">
      <c r="A54" s="24"/>
      <c r="B54" s="24"/>
      <c r="C54" s="24"/>
    </row>
    <row r="55" spans="1:3" x14ac:dyDescent="0.25">
      <c r="A55" s="24"/>
      <c r="B55" s="24"/>
      <c r="C55" s="2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Budget EXPANDED</vt:lpstr>
      <vt:lpstr>Annual Budget SUMMARY</vt:lpstr>
      <vt:lpstr>Human Resources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Blundell</dc:creator>
  <cp:lastModifiedBy>Melissa</cp:lastModifiedBy>
  <cp:lastPrinted>2019-09-10T21:05:43Z</cp:lastPrinted>
  <dcterms:created xsi:type="dcterms:W3CDTF">2019-01-03T01:19:45Z</dcterms:created>
  <dcterms:modified xsi:type="dcterms:W3CDTF">2020-10-29T22:31:03Z</dcterms:modified>
</cp:coreProperties>
</file>